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600" tabRatio="850"/>
  </bookViews>
  <sheets>
    <sheet name="สรุป Factor F-แบบรวม" sheetId="4" r:id="rId1"/>
    <sheet name="สรุปส่วนงาน" sheetId="19" r:id="rId2"/>
    <sheet name="BOQ 25พ.ย.2565" sheetId="23" r:id="rId3"/>
    <sheet name="F" sheetId="16" r:id="rId4"/>
    <sheet name="คำนวณFactor F" sheetId="24" r:id="rId5"/>
  </sheets>
  <externalReferences>
    <externalReference r:id="rId6"/>
  </externalReferences>
  <definedNames>
    <definedName name="factor_table">F!$F$10:$F$33</definedName>
    <definedName name="_xlnm.Print_Area" localSheetId="2">'BOQ 25พ.ย.2565'!$B$1:$K$674</definedName>
    <definedName name="_xlnm.Print_Area" localSheetId="3">F!$B$2:$G$33</definedName>
    <definedName name="_xlnm.Print_Area" localSheetId="0">'สรุป Factor F-แบบรวม'!$B$2:$I$30</definedName>
    <definedName name="_xlnm.Print_Area" localSheetId="1">สรุปส่วนงาน!$B$1:$G$65</definedName>
    <definedName name="_xlnm.Print_Titles" localSheetId="2">'BOQ 25พ.ย.2565'!$9:$10</definedName>
    <definedName name="_xlnm.Print_Titles" localSheetId="1">สรุปส่วนงาน!$1:$5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6" i="24"/>
  <c r="AB14" s="1"/>
  <c r="AC15"/>
  <c r="W15"/>
  <c r="AH14"/>
  <c r="Y14"/>
  <c r="V14"/>
  <c r="R14"/>
  <c r="R17" s="1"/>
  <c r="R19" s="1"/>
  <c r="Z12"/>
  <c r="X12"/>
  <c r="AD11"/>
  <c r="AB11"/>
  <c r="W11"/>
  <c r="U11"/>
  <c r="R11"/>
  <c r="V18" l="1"/>
  <c r="U17"/>
  <c r="X17"/>
  <c r="U19" l="1"/>
  <c r="R21" s="1"/>
  <c r="V24" s="1"/>
  <c r="AN19" l="1"/>
  <c r="H65" i="19"/>
  <c r="H64"/>
  <c r="H63"/>
  <c r="H61"/>
  <c r="H58"/>
  <c r="H53"/>
  <c r="H51"/>
  <c r="H49"/>
  <c r="H45"/>
  <c r="H44"/>
  <c r="H35"/>
  <c r="H25"/>
  <c r="H24"/>
  <c r="H23"/>
  <c r="H22"/>
  <c r="F46" i="23" l="1"/>
  <c r="F48" l="1"/>
  <c r="F57" i="19"/>
  <c r="F58" l="1"/>
  <c r="E58" l="1"/>
  <c r="F245" i="23"/>
  <c r="F243"/>
  <c r="F28"/>
  <c r="F148" l="1"/>
  <c r="F147"/>
  <c r="F141"/>
  <c r="F142"/>
  <c r="F140"/>
  <c r="F78"/>
  <c r="F77"/>
  <c r="F55"/>
  <c r="F53"/>
  <c r="F51"/>
  <c r="F49"/>
  <c r="F47"/>
  <c r="F45"/>
  <c r="F38"/>
  <c r="F163" l="1"/>
  <c r="F50"/>
  <c r="F161"/>
  <c r="F52"/>
  <c r="F490"/>
  <c r="F489"/>
  <c r="F14" i="19" l="1"/>
  <c r="K19" i="23"/>
  <c r="H12" i="19" s="1"/>
  <c r="J19" i="23"/>
  <c r="F12" i="19" s="1"/>
  <c r="H19" i="23"/>
  <c r="E12" i="19" s="1"/>
  <c r="G12" l="1"/>
  <c r="H14"/>
  <c r="H17"/>
  <c r="E14"/>
  <c r="L19" i="23"/>
  <c r="F16" i="19" l="1"/>
  <c r="H16" l="1"/>
  <c r="E16"/>
  <c r="G16" s="1"/>
  <c r="J16" i="23" l="1"/>
  <c r="H16"/>
  <c r="F357"/>
  <c r="F354"/>
  <c r="F345"/>
  <c r="F342"/>
  <c r="F322"/>
  <c r="F321"/>
  <c r="F317"/>
  <c r="F316"/>
  <c r="F296"/>
  <c r="F295"/>
  <c r="F15" i="19" l="1"/>
  <c r="K16" i="23"/>
  <c r="F56" i="19"/>
  <c r="G58" l="1"/>
  <c r="E15"/>
  <c r="F285" i="23"/>
  <c r="F282"/>
  <c r="F281"/>
  <c r="F270"/>
  <c r="F273" s="1"/>
  <c r="F253"/>
  <c r="F241"/>
  <c r="F239"/>
  <c r="F192"/>
  <c r="F191"/>
  <c r="F190"/>
  <c r="F189"/>
  <c r="F188"/>
  <c r="F181"/>
  <c r="F180"/>
  <c r="F179"/>
  <c r="F178"/>
  <c r="E56" i="19" l="1"/>
  <c r="E57"/>
  <c r="G57" s="1"/>
  <c r="H60"/>
  <c r="H15" l="1"/>
  <c r="D7" i="4"/>
  <c r="F299" i="23" l="1"/>
  <c r="F488" l="1"/>
  <c r="F53" i="19" l="1"/>
  <c r="G47"/>
  <c r="F47"/>
  <c r="F55" l="1"/>
  <c r="F62"/>
  <c r="F65" s="1"/>
  <c r="E62" l="1"/>
  <c r="G56"/>
  <c r="E65" l="1"/>
  <c r="G65" s="1"/>
  <c r="H23" i="4" s="1"/>
  <c r="G62" i="19"/>
  <c r="H31" l="1"/>
  <c r="H30"/>
  <c r="H56"/>
  <c r="F18" l="1"/>
  <c r="F504" i="23"/>
  <c r="F503"/>
  <c r="F502"/>
  <c r="F501"/>
  <c r="F498"/>
  <c r="F497"/>
  <c r="F496"/>
  <c r="F495"/>
  <c r="F494"/>
  <c r="F493"/>
  <c r="F331"/>
  <c r="F330"/>
  <c r="F255"/>
  <c r="E19" i="19" l="1"/>
  <c r="F19"/>
  <c r="E18"/>
  <c r="G18" s="1"/>
  <c r="E21"/>
  <c r="F21"/>
  <c r="F52"/>
  <c r="F38"/>
  <c r="F40" s="1"/>
  <c r="F54"/>
  <c r="E54"/>
  <c r="H46"/>
  <c r="H48"/>
  <c r="H55"/>
  <c r="H54"/>
  <c r="H36"/>
  <c r="F20"/>
  <c r="H40"/>
  <c r="H27"/>
  <c r="F329" i="23"/>
  <c r="H29" i="19"/>
  <c r="H37"/>
  <c r="H38"/>
  <c r="H52"/>
  <c r="H47"/>
  <c r="H50"/>
  <c r="H59"/>
  <c r="H57"/>
  <c r="H28"/>
  <c r="H39"/>
  <c r="H26" l="1"/>
  <c r="H21"/>
  <c r="F59"/>
  <c r="E20"/>
  <c r="G20" s="1"/>
  <c r="G14"/>
  <c r="G54"/>
  <c r="E53"/>
  <c r="G53" s="1"/>
  <c r="G21"/>
  <c r="E52"/>
  <c r="G19"/>
  <c r="H20" l="1"/>
  <c r="H19"/>
  <c r="F30"/>
  <c r="F17"/>
  <c r="H43"/>
  <c r="H42"/>
  <c r="H41"/>
  <c r="H33"/>
  <c r="E17"/>
  <c r="H34"/>
  <c r="G52"/>
  <c r="G15"/>
  <c r="F32" l="1"/>
  <c r="H62"/>
  <c r="H32"/>
  <c r="E32"/>
  <c r="E30"/>
  <c r="G30" s="1"/>
  <c r="E22"/>
  <c r="H18"/>
  <c r="G17"/>
  <c r="F22"/>
  <c r="G32" l="1"/>
  <c r="G22"/>
  <c r="E27" l="1"/>
  <c r="F27"/>
  <c r="G27" l="1"/>
  <c r="F29"/>
  <c r="E29" l="1"/>
  <c r="G29" s="1"/>
  <c r="F28"/>
  <c r="E26" l="1"/>
  <c r="E28"/>
  <c r="G28" s="1"/>
  <c r="F24"/>
  <c r="F26"/>
  <c r="G26" l="1"/>
  <c r="E25"/>
  <c r="E24"/>
  <c r="G24" s="1"/>
  <c r="F25"/>
  <c r="E34" l="1"/>
  <c r="I34" s="1"/>
  <c r="G25"/>
  <c r="F34"/>
  <c r="F48" s="1"/>
  <c r="G34" l="1"/>
  <c r="E38" l="1"/>
  <c r="G38" l="1"/>
  <c r="E40"/>
  <c r="G40" l="1"/>
  <c r="G48" s="1"/>
  <c r="H19" i="4" s="1"/>
  <c r="E48" i="19"/>
  <c r="D5" i="16" l="1"/>
  <c r="C9" s="1"/>
  <c r="C8" l="1"/>
  <c r="C12" s="1"/>
  <c r="C10" l="1"/>
  <c r="C13" s="1"/>
  <c r="C14" s="1"/>
  <c r="F20" i="4" l="1"/>
  <c r="H20" s="1"/>
  <c r="C16" i="16"/>
  <c r="E55" i="19"/>
  <c r="G55" s="1"/>
  <c r="E59" l="1"/>
  <c r="G59" s="1"/>
  <c r="H21" i="4" s="1"/>
  <c r="H22" s="1"/>
  <c r="H25" s="1"/>
  <c r="H26" s="1"/>
  <c r="G27" l="1"/>
</calcChain>
</file>

<file path=xl/sharedStrings.xml><?xml version="1.0" encoding="utf-8"?>
<sst xmlns="http://schemas.openxmlformats.org/spreadsheetml/2006/main" count="1582" uniqueCount="734">
  <si>
    <t>สถานที่ก่อสร้าง</t>
  </si>
  <si>
    <t>ตร.ม.</t>
  </si>
  <si>
    <t xml:space="preserve"> </t>
  </si>
  <si>
    <t>รายการ</t>
  </si>
  <si>
    <t>หมายเหตุ</t>
  </si>
  <si>
    <t>เอกสารเลขที่</t>
  </si>
  <si>
    <t>ลำดับ</t>
  </si>
  <si>
    <t>หน่วย</t>
  </si>
  <si>
    <t>จำนวน</t>
  </si>
  <si>
    <t>ราคาวัสดุ</t>
  </si>
  <si>
    <t>ค่าแรงงาน</t>
  </si>
  <si>
    <t>ราคารวม</t>
  </si>
  <si>
    <t>ต่อหน่วย</t>
  </si>
  <si>
    <t>รวมวัสดุ</t>
  </si>
  <si>
    <t>รวมค่าแรง</t>
  </si>
  <si>
    <t xml:space="preserve">  </t>
  </si>
  <si>
    <t>พื้นที่อาคาร</t>
  </si>
  <si>
    <t xml:space="preserve">โครงการก่อสร้าง </t>
  </si>
  <si>
    <t xml:space="preserve">สถานที่ก่อสร้าง </t>
  </si>
  <si>
    <t>งานโครงสร้าง</t>
  </si>
  <si>
    <t>งานสถาปัตยกรรม</t>
  </si>
  <si>
    <t>งานระบบไฟฟ้าและสื่อสาร</t>
  </si>
  <si>
    <t>รวมค่างานกลุ่มงานที่ 1</t>
  </si>
  <si>
    <t>งานระบบปรับอากาศและระบายอากาศ</t>
  </si>
  <si>
    <t>รวมค่างานกลุ่มงานที่ 2</t>
  </si>
  <si>
    <t>รวมค่างานส่วนที่ 1</t>
  </si>
  <si>
    <t>รวมค่างานส่วนที่ 2</t>
  </si>
  <si>
    <t>ประเภท</t>
  </si>
  <si>
    <t xml:space="preserve">หน่วยงานออกแบบแปลนและรายการ   </t>
  </si>
  <si>
    <t>ประมาณราคาตามแบบ     ปร.4</t>
  </si>
  <si>
    <t xml:space="preserve">แผ่น  </t>
  </si>
  <si>
    <t>ลำดับที่</t>
  </si>
  <si>
    <t xml:space="preserve">     ราคารวมค่า  Factor  F</t>
  </si>
  <si>
    <t>7 %</t>
  </si>
  <si>
    <t xml:space="preserve">เฉลี่ยราคา </t>
  </si>
  <si>
    <t>บาท / ตร.ม.</t>
  </si>
  <si>
    <t>รวมเงิน (1)+(2)+(3)</t>
  </si>
  <si>
    <t>คิดเป็นเงินทั้งสิ้นโดยประมาณ</t>
  </si>
  <si>
    <t>(ตัวอักษร)</t>
  </si>
  <si>
    <t>การคำนวณหาค่า Factor-F เฉลี่ย</t>
  </si>
  <si>
    <t>ตาราง Factor F  งานอาคาร</t>
  </si>
  <si>
    <t>เงินล่วงหน้าจ่าย</t>
  </si>
  <si>
    <t>เงินประกันผลงานหัก</t>
  </si>
  <si>
    <t>ราคาค่าวัสดุและค่าแรงที่ประมาณราคาได้</t>
  </si>
  <si>
    <t>บาท</t>
  </si>
  <si>
    <t>ดอกเบี้ยเงินกู้</t>
  </si>
  <si>
    <t>Factor F =</t>
  </si>
  <si>
    <r>
      <t>D - ((D-E)*(A-</t>
    </r>
    <r>
      <rPr>
        <b/>
        <sz val="18"/>
        <color indexed="12"/>
        <rFont val="CordiaUPC"/>
        <family val="2"/>
        <charset val="222"/>
      </rPr>
      <t>B</t>
    </r>
    <r>
      <rPr>
        <b/>
        <sz val="18"/>
        <rFont val="CordiaUPC"/>
        <family val="2"/>
        <charset val="222"/>
      </rPr>
      <t>)/(</t>
    </r>
    <r>
      <rPr>
        <b/>
        <sz val="18"/>
        <color indexed="10"/>
        <rFont val="CordiaUPC"/>
        <family val="2"/>
        <charset val="222"/>
      </rPr>
      <t>C</t>
    </r>
    <r>
      <rPr>
        <b/>
        <sz val="18"/>
        <rFont val="CordiaUPC"/>
        <family val="2"/>
        <charset val="222"/>
      </rPr>
      <t>-</t>
    </r>
    <r>
      <rPr>
        <b/>
        <sz val="18"/>
        <color indexed="12"/>
        <rFont val="CordiaUPC"/>
        <family val="2"/>
        <charset val="222"/>
      </rPr>
      <t>B</t>
    </r>
    <r>
      <rPr>
        <b/>
        <sz val="18"/>
        <rFont val="CordiaUPC"/>
        <family val="2"/>
        <charset val="222"/>
      </rPr>
      <t>))</t>
    </r>
  </si>
  <si>
    <t>ค่าภาษีมูลค่าเพิ่ม</t>
  </si>
  <si>
    <t>B</t>
  </si>
  <si>
    <t>B : ค่างานต้นทุนต่ำ</t>
  </si>
  <si>
    <t>ค่างานต้นทุน</t>
  </si>
  <si>
    <t>Factor F</t>
  </si>
  <si>
    <t>A</t>
  </si>
  <si>
    <t>A : ค่างานต้นทุนที่ประมาณราคาได้</t>
  </si>
  <si>
    <t>(บาท)</t>
  </si>
  <si>
    <t>C</t>
  </si>
  <si>
    <t>C : ค่างานต้นทุนสูง</t>
  </si>
  <si>
    <t>D</t>
  </si>
  <si>
    <t>D : Factor F ทุนต่ำ</t>
  </si>
  <si>
    <t>E</t>
  </si>
  <si>
    <t>E : Factor F ทุนสูง</t>
  </si>
  <si>
    <t>นำค่านี้ไปใช้ในการคำนวณ</t>
  </si>
  <si>
    <t>A * Factor F</t>
  </si>
  <si>
    <t xml:space="preserve">จำนวน       </t>
  </si>
  <si>
    <t>ค่าวัสดุ</t>
  </si>
  <si>
    <t>เป็นเงิน</t>
  </si>
  <si>
    <t>กลุ่มงานที่ 1</t>
  </si>
  <si>
    <t>1.1.1 งานโครงสร้างอาคาร</t>
  </si>
  <si>
    <t xml:space="preserve">  ตร.ม.</t>
  </si>
  <si>
    <t>1.2.2 งานฝ้าเพดาน</t>
  </si>
  <si>
    <t>1.4.1 งานระบบไฟฟ้า - ดวงโคม</t>
  </si>
  <si>
    <t>1.4.1 งานระบบไฟฟ้า และดวงโคม</t>
  </si>
  <si>
    <t>1.4.3 งานระบบแจ้งเพลิงไหม้</t>
  </si>
  <si>
    <t>1.4.5 งานระบบ MATV</t>
  </si>
  <si>
    <t>1.2.3 งานผนัง - ผิวผนัง</t>
  </si>
  <si>
    <t>1.2.4 งานพื้น - ผิวพื้น</t>
  </si>
  <si>
    <t>1.2.5 งานประตู - หน้าต่าง</t>
  </si>
  <si>
    <t>1.2.6 งานสุขภัณฑ์</t>
  </si>
  <si>
    <t xml:space="preserve">ผู้ตรวจสอบ </t>
  </si>
  <si>
    <t xml:space="preserve">ผู้ประมาณการ </t>
  </si>
  <si>
    <t xml:space="preserve">ผู้ปรับราคา </t>
  </si>
  <si>
    <t>วันที่แจ้งราคา</t>
  </si>
  <si>
    <t xml:space="preserve">จำนวน </t>
  </si>
  <si>
    <t>ชั้น</t>
  </si>
  <si>
    <t xml:space="preserve">แบบเลขที่ </t>
  </si>
  <si>
    <t>ค่างานส่วนที่ 1 ค่างานต้นทุน (คำนวนในราคาทุน)</t>
  </si>
  <si>
    <t>ค่างานส่วนที่ 2 หมวดงานครุภัณฑ์จัดซื้อหรือสั่งซื้อ</t>
  </si>
  <si>
    <t>งานระบบประปา - สุขาภิบาล และงานระบบดับเพลิง</t>
  </si>
  <si>
    <t>บัญชีแสดงรายการก่อสร้างสำหรับงานก่อสร้างอาคาร</t>
  </si>
  <si>
    <t>*** complete ***</t>
  </si>
  <si>
    <t>LP-1</t>
  </si>
  <si>
    <t>-</t>
  </si>
  <si>
    <t>LP-2</t>
  </si>
  <si>
    <t>ชุด</t>
  </si>
  <si>
    <t>L-01</t>
  </si>
  <si>
    <t>L-02</t>
  </si>
  <si>
    <t>L-03</t>
  </si>
  <si>
    <t>L-04</t>
  </si>
  <si>
    <t>L-05</t>
  </si>
  <si>
    <t>L-06</t>
  </si>
  <si>
    <t>สายไฟฟ้า</t>
  </si>
  <si>
    <t>2.5 mm² IEC01</t>
  </si>
  <si>
    <t>ม.</t>
  </si>
  <si>
    <t>เบ็ดเตล็ดสายไฟ</t>
  </si>
  <si>
    <t>ท่อร้อยสายไฟ</t>
  </si>
  <si>
    <t>1/2" EMT</t>
  </si>
  <si>
    <t>สวิตซ์ไฟฟ้า</t>
  </si>
  <si>
    <t>เต้ารับคู่ 2P+G, 16 A, 250V</t>
  </si>
  <si>
    <t>สวิตซ์ทางเดียว ขนาด 16A 250 V</t>
  </si>
  <si>
    <t>สวิตซ์สองทาง ขนาด 16A 250 V</t>
  </si>
  <si>
    <t>สวิตซ์หรี่ไฟ DIMMER 300 V</t>
  </si>
  <si>
    <t>4 mm² IEC01</t>
  </si>
  <si>
    <t>สายป้อนและท่อร้อยสายไฟ</t>
  </si>
  <si>
    <t>50 mm² IEC01</t>
  </si>
  <si>
    <t>10 mm² IEC01</t>
  </si>
  <si>
    <t>1" IMC</t>
  </si>
  <si>
    <t>2" IMC</t>
  </si>
  <si>
    <t>เต้ารับโทรศัพท์</t>
  </si>
  <si>
    <t>เต้ารับระบบคอมพิวเตอร์</t>
  </si>
  <si>
    <t>เต้ารับระบบโทรทัศน์</t>
  </si>
  <si>
    <t xml:space="preserve">1/2"  EMT </t>
  </si>
  <si>
    <t>สาย RG6</t>
  </si>
  <si>
    <t>สาย TIEV 4C 0.65</t>
  </si>
  <si>
    <t>สาย UTP CAT6 23AWG ,Indoor type</t>
  </si>
  <si>
    <t>ตู้ใส่ monitor &amp; control module</t>
  </si>
  <si>
    <t>control module</t>
  </si>
  <si>
    <t>monitor module</t>
  </si>
  <si>
    <t>อุปกรณ์</t>
  </si>
  <si>
    <t>อุปกรณ์แจ้งเหตุด้วยมือ (manual station)</t>
  </si>
  <si>
    <t>อุปกรณ์แจ้งเหตุเตือนภัย (alarm bell)</t>
  </si>
  <si>
    <t>1.5 mm2 FRC</t>
  </si>
  <si>
    <t>1/2"  IMC</t>
  </si>
  <si>
    <t>เต้ารับ</t>
  </si>
  <si>
    <t>สาย</t>
  </si>
  <si>
    <t>ท่อร้อยสาย</t>
  </si>
  <si>
    <t>1.4.4 งานระบบควบคุมการเข้าออกและโทรทัศน์วงจรปิด</t>
  </si>
  <si>
    <t>volume control</t>
  </si>
  <si>
    <t>ลำโพงติดฝังฝ้าเพดาน ขนาด 3 วัตต์</t>
  </si>
  <si>
    <t>2C2.5 mm2 VTF</t>
  </si>
  <si>
    <t>1.4.6 งานระบบเสียงประกาศ</t>
  </si>
  <si>
    <t>- THERMOSTAT ON/OFF</t>
  </si>
  <si>
    <t>- USG 24</t>
  </si>
  <si>
    <t>ตร.ฟุต</t>
  </si>
  <si>
    <t>DUCTWORK GALV SHEET NO</t>
  </si>
  <si>
    <t>EXHUAST AIR GRILLES</t>
  </si>
  <si>
    <t>FRESH AIR GRILL</t>
  </si>
  <si>
    <t>กก.</t>
  </si>
  <si>
    <t>ของราคาท่อ ค่าแรง 30% ของค่าวัสดุ</t>
  </si>
  <si>
    <t xml:space="preserve"> - ข้อต่อ อุปกรณ์ท่อ ค่าวัสดุ 50% </t>
  </si>
  <si>
    <t xml:space="preserve"> - เหล็กยึดท่อ ค่าวัสดุ 20% ของ</t>
  </si>
  <si>
    <t>ราคาท่อ ค่าแรง 30% ของค่าวัสดุ</t>
  </si>
  <si>
    <t xml:space="preserve"> - ทดสอบ ทำความสะอาด ทาสี</t>
  </si>
  <si>
    <t xml:space="preserve">ทำสัญลักษณ์ท่อ ค่าวัสดุ 10%  </t>
  </si>
  <si>
    <t>- 8"x6"</t>
  </si>
  <si>
    <t>- 14"x12"</t>
  </si>
  <si>
    <t>- 6"x4"</t>
  </si>
  <si>
    <t>- 12"x10"</t>
  </si>
  <si>
    <t>- 6"x6"</t>
  </si>
  <si>
    <t>- 8"x8"</t>
  </si>
  <si>
    <t>- 10"x8"</t>
  </si>
  <si>
    <t xml:space="preserve">           Cold water pipe, (PPR80 SDR11)</t>
  </si>
  <si>
    <t xml:space="preserve">             -dia. 1/2"</t>
  </si>
  <si>
    <t xml:space="preserve">             -dia. 3/4"</t>
  </si>
  <si>
    <t xml:space="preserve">             -dia. 1"</t>
  </si>
  <si>
    <t xml:space="preserve">             -dia. 1 1/4"</t>
  </si>
  <si>
    <t xml:space="preserve">             -pipe fitting</t>
  </si>
  <si>
    <t xml:space="preserve">             -pipe support</t>
  </si>
  <si>
    <t xml:space="preserve">           Soil,Waste &amp; Vent pipe, (PVC class 8.5)</t>
  </si>
  <si>
    <t xml:space="preserve">             -dia. 1 1/2"</t>
  </si>
  <si>
    <t xml:space="preserve">             -dia. 2"</t>
  </si>
  <si>
    <t xml:space="preserve">             -dia. 2 1/2"</t>
  </si>
  <si>
    <t xml:space="preserve">             -dia. 3"</t>
  </si>
  <si>
    <t xml:space="preserve">             -dia. 4"</t>
  </si>
  <si>
    <t xml:space="preserve">           Gate valve</t>
  </si>
  <si>
    <t xml:space="preserve">           Stop valve</t>
  </si>
  <si>
    <t xml:space="preserve">           Hose bibb</t>
  </si>
  <si>
    <t xml:space="preserve">           Clean out plug</t>
  </si>
  <si>
    <t xml:space="preserve">           Floor drain</t>
  </si>
  <si>
    <t xml:space="preserve"> - REFRIGERENT</t>
  </si>
  <si>
    <t>1.5.2 พัดลมระบายอากาศ</t>
  </si>
  <si>
    <t>1.5.5 งานท่อ DRAIN PVC 8.5</t>
  </si>
  <si>
    <t>1.5.6 ฉนวนยางดำ CLOSECELL ELASTOMETRIC FOAM ท่อDrain (ความหนาตามระบุในรายการประกอบแบบ)</t>
  </si>
  <si>
    <t>1.5.8 ท่อน้ำยา</t>
  </si>
  <si>
    <t>1.5.10 ระบบท่อลม และหน้ากากส่งลม</t>
  </si>
  <si>
    <t>16 mm² IEC01</t>
  </si>
  <si>
    <t>2 1/2" IMC</t>
  </si>
  <si>
    <t>LED LINEAR LIGHT</t>
  </si>
  <si>
    <t>อุปกรณ์แจ้งเหตุเตือนภัย (strobe light)</t>
  </si>
  <si>
    <t>อุปกรณ์จตรวจจับความร้อนอัตโนมัติ</t>
  </si>
  <si>
    <t>อุปกรณ์จตรวจจับควันอัตโนมัติ</t>
  </si>
  <si>
    <t>EMERGENCY LIGHT</t>
  </si>
  <si>
    <t>EXIT LIGHT</t>
  </si>
  <si>
    <t xml:space="preserve">   Pipe work</t>
  </si>
  <si>
    <t xml:space="preserve">           ท่อทองแดง ASTM -L B-88</t>
  </si>
  <si>
    <t xml:space="preserve">             -Dia. 3/4"</t>
  </si>
  <si>
    <t xml:space="preserve">           ท่อทองแดง ASTM -L B-819</t>
  </si>
  <si>
    <t xml:space="preserve">             -Dia. 1/2"</t>
  </si>
  <si>
    <t xml:space="preserve">             -Dia. 1"</t>
  </si>
  <si>
    <t xml:space="preserve">   Outlet จ่ายแก๊สทางการแพทย์</t>
  </si>
  <si>
    <t xml:space="preserve">             -ออกซิเจน</t>
  </si>
  <si>
    <t xml:space="preserve">             -อากาศหายใจ</t>
  </si>
  <si>
    <t xml:space="preserve">             -สุญญากาศ</t>
  </si>
  <si>
    <t xml:space="preserve">   Valve and accessories</t>
  </si>
  <si>
    <t xml:space="preserve">             วาล์วทองเหลือง 3 ตอน รับความกดดันได้ </t>
  </si>
  <si>
    <t xml:space="preserve">             600 ปอนด์/ตารางนิ้ว บรรจุกล่องพร้อมเกจจ์</t>
  </si>
  <si>
    <t xml:space="preserve">   ระบบสัญญาณควบคุม</t>
  </si>
  <si>
    <t xml:space="preserve">             -เครื่องควบคุมสัญญาณเสียงและแสง</t>
  </si>
  <si>
    <t xml:space="preserve">              สำหรับแพทย์และพยาบาลเตือนแบบ</t>
  </si>
  <si>
    <t xml:space="preserve">              Line Alarm 3 Gas</t>
  </si>
  <si>
    <t>IP CAMERA 2 M.PIXEL</t>
  </si>
  <si>
    <t xml:space="preserve"> - บัญชีแสดงปริมาณวัสดุเป็นเอกสาร ใช้เฉพาะเป็นแนวทางในการประมาณราคาเท่านั้น</t>
  </si>
  <si>
    <t>สถาบันสุขภาพแห่งชาติมหาราชินี  ถนนราชวิถี แขวงทุ่งพญาไท เขตราชเทวี กทม.</t>
  </si>
  <si>
    <t xml:space="preserve">งานโครงสร้างทั่วไป </t>
  </si>
  <si>
    <t>C1</t>
  </si>
  <si>
    <t>C2</t>
  </si>
  <si>
    <t>C3</t>
  </si>
  <si>
    <t>C4</t>
  </si>
  <si>
    <t>ผนังเดิม แต่งผิว</t>
  </si>
  <si>
    <t>FL-1</t>
  </si>
  <si>
    <t>พื้น VINYL แบบ ROLL SHEET หนา 2 มม.</t>
  </si>
  <si>
    <t>FL-2</t>
  </si>
  <si>
    <t>FL-3</t>
  </si>
  <si>
    <t>พื้นกระเบื้องแกรนิตโต้ ขนาด 600 x 600  มม.</t>
  </si>
  <si>
    <t>FL-4</t>
  </si>
  <si>
    <t>SK1</t>
  </si>
  <si>
    <t>พื้น VINYL ลายไม้ แบบกาว หนา 3.3 มม.</t>
  </si>
  <si>
    <t>SK2</t>
  </si>
  <si>
    <t>บัวเชิงผนัง PVC. สำเร็จรูป ความหนา 15 มม.</t>
  </si>
  <si>
    <t>SK4</t>
  </si>
  <si>
    <t>บัวเชิงผนังกระเบื้องแกรนิตโต้ สูง 10 ซม.</t>
  </si>
  <si>
    <t>D1</t>
  </si>
  <si>
    <t>D2</t>
  </si>
  <si>
    <t>D3</t>
  </si>
  <si>
    <t>D4</t>
  </si>
  <si>
    <t>D5</t>
  </si>
  <si>
    <t>D7</t>
  </si>
  <si>
    <t>D9</t>
  </si>
  <si>
    <t>บานเปิดเดี่ยว PVC. สำเร็จรูป</t>
  </si>
  <si>
    <t>D10</t>
  </si>
  <si>
    <t>อ่างล้างหน้า แบบวางบนเคาน์เตอร์</t>
  </si>
  <si>
    <t>ก็อก แบบก้านโยก</t>
  </si>
  <si>
    <t>สะดืออ่างแบบกด</t>
  </si>
  <si>
    <t>ชุดท่อน้ำทิ้ง</t>
  </si>
  <si>
    <t>สายน้ำดีสแตนเลสถัก</t>
  </si>
  <si>
    <t>Stop Valve</t>
  </si>
  <si>
    <t>โถส้วม</t>
  </si>
  <si>
    <t>ฝักบัว 5 Function พร้อมสาย</t>
  </si>
  <si>
    <t>ก็อกฝักบัว แบบก้านโยก</t>
  </si>
  <si>
    <t>ส่วนประกอบภายในห้องน้ำ</t>
  </si>
  <si>
    <t>ที่วางสบู่</t>
  </si>
  <si>
    <t>ราวแขวนผ้า</t>
  </si>
  <si>
    <t>ตะแกรงกรองกลิ่นสแตนเลส</t>
  </si>
  <si>
    <t>กระจกเงา</t>
  </si>
  <si>
    <t>ผนังกั้นห้องน้ำสำเร็จรูป Series56 Anti-Bac</t>
  </si>
  <si>
    <t>BU-01</t>
  </si>
  <si>
    <t>BU-02</t>
  </si>
  <si>
    <t>BU-03</t>
  </si>
  <si>
    <t>ตู้เสื้อผ้า (แบบเปิด)</t>
  </si>
  <si>
    <t>BU-04</t>
  </si>
  <si>
    <t>BU-05</t>
  </si>
  <si>
    <t>BU-06</t>
  </si>
  <si>
    <t>BU-07</t>
  </si>
  <si>
    <t>BU-08</t>
  </si>
  <si>
    <t>ตู้เสื้อผ้า (แบบเลื่อน)</t>
  </si>
  <si>
    <t>BU-09</t>
  </si>
  <si>
    <t>BU-10</t>
  </si>
  <si>
    <t>BU-11</t>
  </si>
  <si>
    <t>เคาน์เตอร์ TOP หินสังเคราะห์</t>
  </si>
  <si>
    <t>งานระบบประปา - สุขาภิบาล และดับเพลิง</t>
  </si>
  <si>
    <t xml:space="preserve">งานระบบปรับอากาศและระบายอากาศ </t>
  </si>
  <si>
    <t>งานครุภัณฑ์</t>
  </si>
  <si>
    <t>F-01</t>
  </si>
  <si>
    <t>กระดานจดบันทึก ( WHITE BOARD )</t>
  </si>
  <si>
    <t>ตู้เก็บของและเอกสาร แบบ 2 PART</t>
  </si>
  <si>
    <t>เก้าอี้ทำงาน พนักพิงแบบโปร่ง พร้อมแขน</t>
  </si>
  <si>
    <t>ตู้เตี้ย แบบบานเลื่อน TOP ลายไม้</t>
  </si>
  <si>
    <t>เก้าอี้ทำงาน ขาโลหะ</t>
  </si>
  <si>
    <t>F-02</t>
  </si>
  <si>
    <t>F-03</t>
  </si>
  <si>
    <t>F-04</t>
  </si>
  <si>
    <t>F-05</t>
  </si>
  <si>
    <t>F-06</t>
  </si>
  <si>
    <t>F-07</t>
  </si>
  <si>
    <t>F-08</t>
  </si>
  <si>
    <t>F13</t>
  </si>
  <si>
    <t>โต๊ะอาหาร TOP ลายไม้</t>
  </si>
  <si>
    <t>เก้าอี้</t>
  </si>
  <si>
    <t>โต๊ะประชุม TOP ลายไม้ แบบพับเก็บได้</t>
  </si>
  <si>
    <t>เก้าอี้ประชุม</t>
  </si>
  <si>
    <t>เก้าอี้พักคอย แบบชุด 3 ที่นั่ง</t>
  </si>
  <si>
    <t>F-15</t>
  </si>
  <si>
    <t>F-16</t>
  </si>
  <si>
    <t>F-17</t>
  </si>
  <si>
    <t>F-18</t>
  </si>
  <si>
    <t>F-19</t>
  </si>
  <si>
    <t>F-20</t>
  </si>
  <si>
    <t>F-21</t>
  </si>
  <si>
    <t>ส่วนงานที่ 1</t>
  </si>
  <si>
    <t>หลืบไฟ</t>
  </si>
  <si>
    <t>หลืบม่าน</t>
  </si>
  <si>
    <t>เมตร</t>
  </si>
  <si>
    <t>ช่อง Service 0.60x0.60 ม.</t>
  </si>
  <si>
    <t>1.2.3  งานผนัง-ผิวผนัง</t>
  </si>
  <si>
    <t>1.2.4  งานพื้น-ผิวพื้น</t>
  </si>
  <si>
    <t>1.2.5  งานประตู-หน้าต่าง พร้อมอุปกรณ์</t>
  </si>
  <si>
    <t>1.2.6  งานสุขภัณฑ์ พร้อมอุปกรณ์</t>
  </si>
  <si>
    <t>1.2.6.1</t>
  </si>
  <si>
    <t>1.2.6.2</t>
  </si>
  <si>
    <t>1.2.6.3</t>
  </si>
  <si>
    <t>1.2.6.4</t>
  </si>
  <si>
    <t>เส้น</t>
  </si>
  <si>
    <t>1.2.7  งานทาสี</t>
  </si>
  <si>
    <t>1.2.8 งานเบ็ดเตล็ด</t>
  </si>
  <si>
    <t>งานรื้อถอน-ขนทิ้ง</t>
  </si>
  <si>
    <t>กลุ่มงานที่ 2</t>
  </si>
  <si>
    <t>รวมกลุ่มงานที่ 2</t>
  </si>
  <si>
    <t>งานครุภัณฑ์จัดซื้อ</t>
  </si>
  <si>
    <t>งานครุภัณฑ์ระบบปรับอากาศและระบายอากาศ</t>
  </si>
  <si>
    <t>1.6.1 งานระบบแก๊สทางการแพทย์</t>
  </si>
  <si>
    <t>งานระบบเครื่องกลและงานระบบพิเศษ</t>
  </si>
  <si>
    <t>จำนวนเงิน</t>
  </si>
  <si>
    <t>ค่าแรง</t>
  </si>
  <si>
    <t>รวมเป็นเงิน</t>
  </si>
  <si>
    <t>1.2.7 งานทาสี</t>
  </si>
  <si>
    <t xml:space="preserve">1.4.2 งานระบบโทรศัพท์ </t>
  </si>
  <si>
    <t xml:space="preserve">1.4.3 งานระบบแจ้งเพลิงใหม้ </t>
  </si>
  <si>
    <t>FL-5</t>
  </si>
  <si>
    <t>ปรับพื้นแบบ  SELF  LEVELING</t>
  </si>
  <si>
    <t>SK5</t>
  </si>
  <si>
    <t>บัวเชิงผนัง VINYL  แบบ Anti-Static</t>
  </si>
  <si>
    <t>D2A</t>
  </si>
  <si>
    <t>D6A</t>
  </si>
  <si>
    <t>บาน Alu+กระจก ติดตาย</t>
  </si>
  <si>
    <t>W3</t>
  </si>
  <si>
    <t>W4</t>
  </si>
  <si>
    <t>W5</t>
  </si>
  <si>
    <t>W6</t>
  </si>
  <si>
    <t>W8</t>
  </si>
  <si>
    <t>W9</t>
  </si>
  <si>
    <t>W10</t>
  </si>
  <si>
    <t>W12</t>
  </si>
  <si>
    <t>W13</t>
  </si>
  <si>
    <t>W14</t>
  </si>
  <si>
    <t>1.2.6.6</t>
  </si>
  <si>
    <t>อ่างล้างหน้า แบบแขวนพร้อมขาตั้ง</t>
  </si>
  <si>
    <t xml:space="preserve">             -Dia. 1 1/2"</t>
  </si>
  <si>
    <t xml:space="preserve">             -Dia. 2"</t>
  </si>
  <si>
    <t>ULP-1</t>
  </si>
  <si>
    <t>ULP-2</t>
  </si>
  <si>
    <t>ELP-1</t>
  </si>
  <si>
    <t>1.5.7 วาล์วและอุปกรณ์ควบคุม ระบบปรับอากาศ</t>
  </si>
  <si>
    <t>2 WAY PICV CONTROL VALVE PI</t>
  </si>
  <si>
    <t>GATE VALVE</t>
  </si>
  <si>
    <t>BUTTERFLY VALVE</t>
  </si>
  <si>
    <t>STRAINER</t>
  </si>
  <si>
    <t>AUTOMATIC AIR VENT</t>
  </si>
  <si>
    <t>DIFF PRESSURE INDICATOR</t>
  </si>
  <si>
    <t>HUMIDITY SENSOR INDICATOR</t>
  </si>
  <si>
    <t>TEMPERATURE TRANSMITER</t>
  </si>
  <si>
    <t>FLOW METER</t>
  </si>
  <si>
    <t>MOTORIZE DAMPER</t>
  </si>
  <si>
    <t>THERMOSTAT ON/OFF</t>
  </si>
  <si>
    <t>ACCESSORIES</t>
  </si>
  <si>
    <t>- USG 22</t>
  </si>
  <si>
    <t xml:space="preserve">             -Dia. 11/4"</t>
  </si>
  <si>
    <t xml:space="preserve">        สายไฟฟ้า</t>
  </si>
  <si>
    <t xml:space="preserve">        ท่อร้อยสายไฟ</t>
  </si>
  <si>
    <t>1.5.1 เครื่องปรับอากาศ</t>
  </si>
  <si>
    <t>CLOSECELL ELASTOMETRIC FOAM 3/4" THICKNESS</t>
  </si>
  <si>
    <t>1.5.9 ฉนวน</t>
  </si>
  <si>
    <t>ฉนวน PRE INSULATION PIPE</t>
  </si>
  <si>
    <t>โต๊ะทำงาน TOP ลายไม้พร้อมตู้เอกสารล้อเลื่อน</t>
  </si>
  <si>
    <t>LOCKER เหล็กอบสี แบบ 6 ช่อง+ราวแขวนผ้า</t>
  </si>
  <si>
    <t>งานท่อลมส่งเอกสาร ( กระสวย )</t>
  </si>
  <si>
    <t>บริษัท S2 all.,ltd.</t>
  </si>
  <si>
    <t>ตรวจสอบปรับราคา</t>
  </si>
  <si>
    <t>งาน</t>
  </si>
  <si>
    <t xml:space="preserve">กลุ่มงานที่ 2 </t>
  </si>
  <si>
    <t>(คิดเฉพาะค่าวัสดุและค่าแรงงานหรือทุนซึ่งยังไม่รวมค่าอำนวยการ ดอกเบี้ย กำไร และภาษี)</t>
  </si>
  <si>
    <t>งานภูมิทัศน์</t>
  </si>
  <si>
    <t xml:space="preserve">งานผังบริเวณ และงานก่อสร้างประกอบอื่นๆ </t>
  </si>
  <si>
    <t>รวมค่างานกลุ่มงานที่ 3</t>
  </si>
  <si>
    <t>ส่วนที่ 2  หมวดงานครุภัณฑ์จัดซื้อ หรือสั่งซื้อ</t>
  </si>
  <si>
    <t>(คิดราคาผู้ผลิตหรือตัวแทนจำหน่ายซึ่งยังไม่รวมค่าภาษี)</t>
  </si>
  <si>
    <t>งานครุภัณฑ์จัดซื้อ หรือสั่งซื้อ</t>
  </si>
  <si>
    <t>งานระบบปรับอากาศ และระบายอากาศ</t>
  </si>
  <si>
    <t>งานระบบก๊าซทางการแพทย์</t>
  </si>
  <si>
    <t xml:space="preserve"> งานอุปกรณ์ทางการแพทย์</t>
  </si>
  <si>
    <t>รวม (4) งานระบบก๊าซทางการแพทย์</t>
  </si>
  <si>
    <t>- USG 26</t>
  </si>
  <si>
    <t xml:space="preserve">รวม (1.5)งานระบบปรับอากาศและระบายอากาศ </t>
  </si>
  <si>
    <t>รวม (1.6.1)งานระบบแก๊สทางการแพทย์</t>
  </si>
  <si>
    <t>ส่วนงานที่ 2. หมวดงานครุภัณฑ์จัดซื้อ หรือสั่งซื้อ</t>
  </si>
  <si>
    <t>- ACCESSORIES  &amp; SUPPORTS &amp; HANGER</t>
  </si>
  <si>
    <t>งานระบบควบคุมการเข้าออกและโทรทัศน์วงจรปิด</t>
  </si>
  <si>
    <t>รวม (5) งานระบบควบคุมการเข้าออกและโทรทัศน์วงจรปิด</t>
  </si>
  <si>
    <t>เบ็ดเตล็ด</t>
  </si>
  <si>
    <t xml:space="preserve">ส่วนที่ 3  ค่าใช้จ่ายพิเศษตามข้อกำหนดฯ (ถ้ามี) </t>
  </si>
  <si>
    <t>หมวดค่าใช้จ่ายพิเศษตามข้อกำหนด เงื่อนไข และความจำเป็นต้องมี</t>
  </si>
  <si>
    <t>รวมค่างานส่วนที่ 3</t>
  </si>
  <si>
    <t xml:space="preserve">ส่วนที่ 3  ค่าใช้จ่ายพิเศษตามข้อกำหนด (ถ้ามี) </t>
  </si>
  <si>
    <t>3.1.1</t>
  </si>
  <si>
    <t>3.1.2</t>
  </si>
  <si>
    <t>งานป้ายโครงการ</t>
  </si>
  <si>
    <t>3.1.5</t>
  </si>
  <si>
    <t xml:space="preserve">ค่างานส่วนที่ 3  ค่าใช้จ่ายพิเศษตามข้อกำหนดฯ (ถ้ามี) </t>
  </si>
  <si>
    <r>
      <t xml:space="preserve"> </t>
    </r>
    <r>
      <rPr>
        <sz val="14"/>
        <rFont val="Calibri"/>
        <family val="2"/>
      </rPr>
      <t>&gt;</t>
    </r>
    <r>
      <rPr>
        <sz val="14"/>
        <rFont val="Cordia New"/>
        <family val="2"/>
      </rPr>
      <t>500,000,000</t>
    </r>
  </si>
  <si>
    <t>รวม (3.1)หมวดค่าใช้จ่ายพิเศษตามข้อกำหนด เงื่อนไข และความจำเป็นต้องมี</t>
  </si>
  <si>
    <t>สีน้ำอะครีลิค  สำหรับงานภายใน  เกรด Ultra Premium คุณสมบัติป้องกันฟิล์มสีจากเชื้อแบคทีเรีย</t>
  </si>
  <si>
    <t>และป้องกันกลิ่นอับชื้น</t>
  </si>
  <si>
    <t>ฝักบัวชำระสแตนเลส</t>
  </si>
  <si>
    <t>งานกั้นพื้นที่ทำงานรอบพื้นที่ก่อสร้าง พร้อมงานป้องกันฝุ่น</t>
  </si>
  <si>
    <t>(ค่าบำรุงรักษาในอัตราวันละ700บาทจำนวน 240วัน)</t>
  </si>
  <si>
    <t>ค่าซ่อมบำรุงรักษาลิฟต์ของสถาบันสุขภาพเด็กแห่งชาติมหาราชินี</t>
  </si>
  <si>
    <t xml:space="preserve">พื้น VINYL แบบ Anti-Static </t>
  </si>
  <si>
    <t>รวม  (1.1.1 ) งานโครงสร้างทั่วไป</t>
  </si>
  <si>
    <t>ผิวฉาบปูนเรียบผนังอิฐมวลเบา</t>
  </si>
  <si>
    <t>เสาเอ็นคสล.และทับหลังคสล. 0.10 x 0.10 ม.</t>
  </si>
  <si>
    <t>ผนังกรุกระเบื้องแกรนิตโต้ ขนาด300*600 มม.(P5)</t>
  </si>
  <si>
    <t>ผนังก่ออิฐมวลเบาขนาด 20x60x7.5 ซม.(P4)</t>
  </si>
  <si>
    <t xml:space="preserve"> - รื้อถอนผนังก่ออิฐ</t>
  </si>
  <si>
    <t xml:space="preserve"> - รื้อถอนฝ้า</t>
  </si>
  <si>
    <t xml:space="preserve"> - รื้อถอนประตู-หน้าต่าง</t>
  </si>
  <si>
    <t xml:space="preserve"> - รื้อถอนเครื่องปรับอากาศ</t>
  </si>
  <si>
    <t xml:space="preserve"> - รื้อถอนดวงโคมไฟฟ้า</t>
  </si>
  <si>
    <t xml:space="preserve"> - รื้อถอนงานระบบก๊าซทางการแพทย์</t>
  </si>
  <si>
    <t xml:space="preserve"> - ข้อต่อ อุปกรณ์ท่อ ค่าวัสดุ 50% ของราคาท่อ</t>
  </si>
  <si>
    <t xml:space="preserve"> - เหล็กยึดท่อ ค่าวัสดุ 20% ของราคาท่อ</t>
  </si>
  <si>
    <t xml:space="preserve"> - ทดสอบ ทำความสะอาด ทาสีทำสัญลักษณ์ท่อ ค่าวัสดุ 10%  ของราคาท่อ</t>
  </si>
  <si>
    <t xml:space="preserve"> - ข้อต่อ อุปกรณ์ท่อ ค่าวัสดุ 40% ของราคาท่อ</t>
  </si>
  <si>
    <t xml:space="preserve"> - เหล็กยึดท่อ ค่าวัสดุ 30% ของราคาท่อ</t>
  </si>
  <si>
    <t xml:space="preserve">  Valve </t>
  </si>
  <si>
    <t>95 mm² IEC01</t>
  </si>
  <si>
    <t xml:space="preserve"> - ข้อต่อ อุปกรณ์ท่อ ค่าวัสดุ 40% </t>
  </si>
  <si>
    <t xml:space="preserve"> ส่วนราชการ  สถาบันสุขภาพเด็กแห่งชาติมหาราชินี กรมการแพทย์ กระทรวงสาธารณสุข  โทร 02</t>
  </si>
  <si>
    <t>สถาบันสุขภาพเด็กแห่งชาติมหาราชินี</t>
  </si>
  <si>
    <t>แบบเอกชน</t>
  </si>
  <si>
    <t>ประมาณราคาเมื่อเดือน   กุมภาพันธ์ 2564</t>
  </si>
  <si>
    <t>คณะกรรมการกำหนดราคากลาง</t>
  </si>
  <si>
    <t>6 mm² IEC01</t>
  </si>
  <si>
    <t>25 mm² IEC01</t>
  </si>
  <si>
    <t xml:space="preserve"> - Filber 10 Gbps(Multi Mode)</t>
  </si>
  <si>
    <t>รวม  (1.2.2 )งานฝ้าเพดาน</t>
  </si>
  <si>
    <t>C5</t>
  </si>
  <si>
    <t>ฝ้าเพดานไฟเบอร์ซีเมนต์ หนา 4 มม. ฉาบเรียบพร้อมโครงเคร่าและอุปกรณ์</t>
  </si>
  <si>
    <t>งานปิดผิวด้วยแผ่นลามิเนทเซาะร่อง 5 มม. (P6) (ส่วนผนังเบากรุแผ่นไฟเบอร์ซีเมนต์หนา8มม.</t>
  </si>
  <si>
    <t xml:space="preserve">งานปิดผิวไม้อัดยาง10มม.ตกแต่งด้วยแผ่นAcoustic+ตกแต่ง AcouPanel +เส้นStainless </t>
  </si>
  <si>
    <t>งานประตู พร้อมอุปกรณ์</t>
  </si>
  <si>
    <t>งานหน้าต่าง พร้อมอุปกรณ์</t>
  </si>
  <si>
    <t>รวม  (1.2.3) งานผนัง-ผิวผนัง</t>
  </si>
  <si>
    <t>รวม  (1.2.4) งานพื้น-ผิวพื้น</t>
  </si>
  <si>
    <t>รวม  (1.2.5) งานประตู-หน้าต่าง พร้อมอุปกรณ์</t>
  </si>
  <si>
    <t>รวม  (1.2.6)งานสุขภัณฑ์ พร้อมอุปกรณ์</t>
  </si>
  <si>
    <t>รวม  (1.2.7)งานทาสี</t>
  </si>
  <si>
    <t>รวม  (1.2.8)งานเบ็ดเตล็ด</t>
  </si>
  <si>
    <t>รวม  (1.3)งานระบบประปา - สุขาภิบาล และดับเพลิง</t>
  </si>
  <si>
    <t>รวม (1.4.1)งานระบบไฟฟ้า และดวงโคม</t>
  </si>
  <si>
    <t>รวม (1.4.2) งานระบบโทรศัพท์</t>
  </si>
  <si>
    <t>รวม 1.4.3 งานระบบแจ้งเพลิงไหม้</t>
  </si>
  <si>
    <t>รวม 1.4.4งานระบบควบคุมการเข้าออกและโทรทัศน์วงจรปิด</t>
  </si>
  <si>
    <t>รวม 1.4.5งานระบบ MATV</t>
  </si>
  <si>
    <t>รวม 1.4.6งานระบบเสียงประกาศ</t>
  </si>
  <si>
    <t>VAV 1 - VAV 34</t>
  </si>
  <si>
    <t xml:space="preserve">1.5.11 VAV BOX </t>
  </si>
  <si>
    <t xml:space="preserve">             -Dia. 3/4", Dia. 1", Dia. 1 1/4"  </t>
  </si>
  <si>
    <t>1.5.12 กรองอากาศ</t>
  </si>
  <si>
    <t>HEPA FILTER 99.97% EFF 600x600 mm.</t>
  </si>
  <si>
    <t>งานอุปกรณ์ทางการแพทย์สำหรับ NICU</t>
  </si>
  <si>
    <t>-ชุดศูนย์รวมอุปกรณ์ทางการแพทย์ พร้อมหัวจ่ายก๊าซและเต้ารับ ปลั๊กเสียบไฟฟ้าชนิดติดตั้งเพดาน</t>
  </si>
  <si>
    <t>งานอุปกรณ์ทางการแพทย์สำหรับ Intermediate</t>
  </si>
  <si>
    <t xml:space="preserve">งานตกแต่งภายใน </t>
  </si>
  <si>
    <t xml:space="preserve">        ระบบควบคุม </t>
  </si>
  <si>
    <t xml:space="preserve">ท่อทองแดง type L ASTM B-88 </t>
  </si>
  <si>
    <t xml:space="preserve">          ระบบท่อลม และหน้ากากส่งลม </t>
  </si>
  <si>
    <t xml:space="preserve">        เครื่องปรับอากาศ (Water cooled) </t>
  </si>
  <si>
    <t xml:space="preserve">        ตู้ไฟฟ้า </t>
  </si>
  <si>
    <t>งานซ่อมเปลี่ยนฝ้าเพดานใต้พื้นชั้นที่ 8 ส่วนที่ได้รับผลกระทบจากงานปรับปรุง</t>
  </si>
  <si>
    <t>ผนังเบากรุแผ่นไฟเบอร์ซีเมนต์หนา8มม.2ด้าน โครงเคร่าเหล็กชุบสังกะสี ฉาบเรียบทาสี</t>
  </si>
  <si>
    <t>ผนังเบากรุแผ่นไฟเบอร์ซีเมนต์หนา8มม.1ด้าน โครงเคร่าเหล็กชุบสังกะสี ฉาบเรียบทาสี</t>
  </si>
  <si>
    <t>1.1.2 งานโครงเหล็กรับพื้น</t>
  </si>
  <si>
    <t>1.2.1 งานรื้อถอน</t>
  </si>
  <si>
    <t>D11</t>
  </si>
  <si>
    <t>D32</t>
  </si>
  <si>
    <t>ภายในผนังบุฉนวน POLYESTER FIBER (P3&amp;P9)</t>
  </si>
  <si>
    <t>กรุแผ่นไฟเบอร์ซีเมนต์หนา 15 มม.(พื้นเตียง)</t>
  </si>
  <si>
    <t>บัวเชิงผนัง VINYL แบบ ROLL หนา 2 มม.'(ปูต่อเนื่องจากพื้น)</t>
  </si>
  <si>
    <t>ฝ้าเพดานยิบซั่มบอร์ด หนา 9 มม. ฉาบเรียบพร้อมโครงเคร่าและอุปกรณ์</t>
  </si>
  <si>
    <t>ฝ้าเพดานยิบซั่มบอร์ด หนา 9 มม. ทนชื้น ฉาบเรียบ  พร้อมโครงเคร่าและอุปกรณ์</t>
  </si>
  <si>
    <t>ฝ้าเพดานยิปซั่มอร์ด ชนิดลดเสียงสะท้อนชนิดรูเหลี่ยม S8 พร้อมแผ่นดูดซับเสียง</t>
  </si>
  <si>
    <t>DB901</t>
  </si>
  <si>
    <t>DB801</t>
  </si>
  <si>
    <t>APCC01</t>
  </si>
  <si>
    <t>APCC02</t>
  </si>
  <si>
    <t>APCC03</t>
  </si>
  <si>
    <t xml:space="preserve">        โคมไฟฟ้า </t>
  </si>
  <si>
    <t>Pull Box ขนาด 800x800x600 mm.Thk 2 mm.HDG</t>
  </si>
  <si>
    <t xml:space="preserve">       ชุดเบรคเกอร์</t>
  </si>
  <si>
    <t>MCCB 3P 320 AT 36kA</t>
  </si>
  <si>
    <t>MCCB 3P 200 AT 36kA</t>
  </si>
  <si>
    <t>3" IMC</t>
  </si>
  <si>
    <t>4" IMC</t>
  </si>
  <si>
    <t>แบบแขน 2 ด้าน และSupportติดตั้ง</t>
  </si>
  <si>
    <t>แบบแขนด้านเดียว และSupportติดตั้ง</t>
  </si>
  <si>
    <t>3.1.3</t>
  </si>
  <si>
    <t>งานติดตั้งนั่งร้านเหล็กสำหรับเดินท่อไฟฟ้าภายนอกอาคาร</t>
  </si>
  <si>
    <t>งานตกแต่งภายในอาคาร</t>
  </si>
  <si>
    <t>D12</t>
  </si>
  <si>
    <t>D13</t>
  </si>
  <si>
    <t>D14</t>
  </si>
  <si>
    <t>D15</t>
  </si>
  <si>
    <t>D15A</t>
  </si>
  <si>
    <t>D16A</t>
  </si>
  <si>
    <t>D17</t>
  </si>
  <si>
    <t>D18</t>
  </si>
  <si>
    <t>D20</t>
  </si>
  <si>
    <t>D21</t>
  </si>
  <si>
    <t>D22</t>
  </si>
  <si>
    <t>D22A</t>
  </si>
  <si>
    <t>D24</t>
  </si>
  <si>
    <t>บานเลื่อนคู่ ไม้อัดปิดผิวลามิเนต ลูกฟักกระจก</t>
  </si>
  <si>
    <t>D25</t>
  </si>
  <si>
    <t>บานเปิดเดี่ยวไม้อัดปิดผิวลามิเนต ลูกฟักกระจก</t>
  </si>
  <si>
    <t>D26</t>
  </si>
  <si>
    <t>D27</t>
  </si>
  <si>
    <t>D28</t>
  </si>
  <si>
    <t>D29</t>
  </si>
  <si>
    <t>D30</t>
  </si>
  <si>
    <t>D31</t>
  </si>
  <si>
    <t>D33</t>
  </si>
  <si>
    <t>บานเลื่อน Alu+กระจก พร้อมช่องแสง</t>
  </si>
  <si>
    <t>W15</t>
  </si>
  <si>
    <t>OAU-01 (200,362BTU/HR)</t>
  </si>
  <si>
    <t>OAU-02 (18,105BTU/HR)</t>
  </si>
  <si>
    <t>AHU-01 (133,093BTU/HR)</t>
  </si>
  <si>
    <t>AHU-02 (133,093BTU/HR)</t>
  </si>
  <si>
    <t>AHU-03 (227,360BTU/HR)</t>
  </si>
  <si>
    <t>AHU-04 (473,386BTU/HR)</t>
  </si>
  <si>
    <t>AHU-05 (473,386BTU/HR)</t>
  </si>
  <si>
    <t>AHU-06 (57,824BTU/HR)</t>
  </si>
  <si>
    <t>EF-01 (2,520 CFM)</t>
  </si>
  <si>
    <t>EF-02 (500 CFM)</t>
  </si>
  <si>
    <t>EF-03 (500 CFM)</t>
  </si>
  <si>
    <t>EF-04 (200 CFM)</t>
  </si>
  <si>
    <t>EF-05 (200 CFM)</t>
  </si>
  <si>
    <t>EF-06 (100 CFM)</t>
  </si>
  <si>
    <t>EF-07 (350 CFM)</t>
  </si>
  <si>
    <t>EF-08 (350 CFM)</t>
  </si>
  <si>
    <t>EF-09 (350 CFM)</t>
  </si>
  <si>
    <t>EF-10 (350 CFM)</t>
  </si>
  <si>
    <t>EF-11 (350 CFM)</t>
  </si>
  <si>
    <t>OAU-02 (18,1050BTU/HR)</t>
  </si>
  <si>
    <t>งานระบบประปา</t>
  </si>
  <si>
    <t>รวม (7)งานระบบประปา</t>
  </si>
  <si>
    <t>บานเลื่อนคู่ กระจก+Alu Powder Coat'พร้อมช่องแสง ติดฟิล์มตกแต่ง</t>
  </si>
  <si>
    <t>บานเปิดคู่ กระจก+Alu Powder Coat พร้อมช่องแสง ติดฟิล์มตกแต่ง</t>
  </si>
  <si>
    <t>บานเปิดคู่ กระจก+Alu Powder Coatพร้อมช่องแสง ติดฟิล์มตกแต่ง</t>
  </si>
  <si>
    <t>บานเลื่อนคู่ กระจก+Alu Powder Coat พร้อมช่องแสง ติดฟิล์มตกแต่ง</t>
  </si>
  <si>
    <t>บานเลื่อนเดี่ยว กระจก+Alu Powder Coat พร้อมหน้าต่างบานเลื่อน ติดฟิล์มตกแต่ง</t>
  </si>
  <si>
    <t>บานเลื่อนเดี่ยว กระจก+Alu Powder Coat พร้อมช่องแสง ติดฟิล์ม</t>
  </si>
  <si>
    <t>บานเลื่อนเดี่ยว กระจก+Alu Powder Coat พร้อมหน้าต่างบานเลื่อน ติดฟิล์ม</t>
  </si>
  <si>
    <t>บานเปิดเดี่ยว กระจก+Alu Powder Coat พร้อมช่องแสง ติดฟิล์ม</t>
  </si>
  <si>
    <t>บานเปิดคู่ กระจก+Alu Powder Coat พร้อมช่องแสง ติดฟิล์ม</t>
  </si>
  <si>
    <t>บานเลื่อนคู่ กระจก+Alu Powder Coat พร้อมช่องแสง ติดฟิล์ม</t>
  </si>
  <si>
    <t>บานเปิดเดี่ยว ไม้อัดปิดผิวลามิเนต+เกล็ดไม้ ระบายอากาศ</t>
  </si>
  <si>
    <t>บานเปิดเดี่ยว ไม้อัดปิดผิวลามิเนต+เกล็ดไม้ระบายอากาศ</t>
  </si>
  <si>
    <t>บานเลื่อนเดี่ยว ไม้อัดปิดผิวลามิเนต แต่งเส้นStainless</t>
  </si>
  <si>
    <t>บานเลื่อนเดี่ยว ไม้อัดปิดผิวลามิเนต ลูกฟักกระจก</t>
  </si>
  <si>
    <t xml:space="preserve">บานเลื่อนเดี่ยวไม้อัดปิดผิวลามิเนต ลูกฟักกระจก แต่งเส้น Stainless </t>
  </si>
  <si>
    <t>รวม  (1.2.1 ) งานรื้อถอน</t>
  </si>
  <si>
    <t xml:space="preserve">ฝ้าเพดานยิบซั่มบอร์ด หนา 9 มม. ฉาบเรียบพร้อมโครงเคร่าและอุปกรณ์ </t>
  </si>
  <si>
    <t>คิดในงานผนัง(P3))</t>
  </si>
  <si>
    <t>ตัวยู หน้ากว้าง 10 มม. โดยรอบ(P7) ผนังเบากรุแผ่นไฟเบอร์ซีเมนต์หนา8มม.คิดในงานผนัง(P3)</t>
  </si>
  <si>
    <t>เชื้อแบคทีเรียและป้องกันกลิ่นอับชื้น</t>
  </si>
  <si>
    <t>สีน้ำอะรีลิค สำหรับงานฝ้าเพดานเกรด Ultra Premium คุณสมบัติป้องกันฟิล์มสีจาก</t>
  </si>
  <si>
    <t>1.4.2 งานระบบโทรศัพท์ &amp;คอมพิวเตอร์</t>
  </si>
  <si>
    <t>BU-12</t>
  </si>
  <si>
    <t>งานระบบโทรศัพท์&amp;คอมพิวเตอร์</t>
  </si>
  <si>
    <t>รวม (1) งานครุภัณฑ์</t>
  </si>
  <si>
    <t>รวม (2) ระบบปรับอากาศและระบายอากาศ</t>
  </si>
  <si>
    <t>รวม (6)งานระบบโทรศัพท์&amp;คอมพิวเตอร์</t>
  </si>
  <si>
    <t>3.1.4</t>
  </si>
  <si>
    <t>ราคาค่าก่อสร้างปรับปรุง</t>
  </si>
  <si>
    <r>
      <t xml:space="preserve">      ราคารวมค่าภาษีมูลค่าเพิ่ม (</t>
    </r>
    <r>
      <rPr>
        <b/>
        <sz val="16"/>
        <rFont val="TH SarabunPSK"/>
        <family val="2"/>
      </rPr>
      <t xml:space="preserve">VAT)  </t>
    </r>
  </si>
  <si>
    <t>ผนังกรอบอลูมิเนียม Powder Coat +กระจกลามิเนตเขียวใสหนา4+0.38+4 มม.</t>
  </si>
  <si>
    <t>ขนาด 1.50*8.50 ม. (P9)</t>
  </si>
  <si>
    <t>ขนาด 1.50*3.30 ม. (P9)</t>
  </si>
  <si>
    <t xml:space="preserve"> บานเลื่อนเดี่ยว กระจก+Alu Powder Coatพร้อมหน้าต่างบานเลื่อน ติดฟิล์มตกแต่ง</t>
  </si>
  <si>
    <t>1.2.6.7</t>
  </si>
  <si>
    <t xml:space="preserve"> Bedpan พร้อมอุปกรณ์ครบชุด</t>
  </si>
  <si>
    <t xml:space="preserve"> ก็อก Censor พร้อมอุปกรณ์ + แผงกระจกอลูมิเนียมPowder Coat กระจกลามิเนตเขียวใส </t>
  </si>
  <si>
    <t xml:space="preserve">หนา4+0.38+4 มม.ขนาด1.00*1.60 ม. </t>
  </si>
  <si>
    <t xml:space="preserve">สายไฟฟ้า CV ขนาด 1Cx185 mm² </t>
  </si>
  <si>
    <t xml:space="preserve">สายไฟฟ้า CV ขนาด 1Cx95 mm² </t>
  </si>
  <si>
    <t xml:space="preserve">สายไฟฟ้า CV ขนาด 1Cx25 mm² </t>
  </si>
  <si>
    <t xml:space="preserve">สายไฟฟ้า CV ขนาด 1Cx16 mm² </t>
  </si>
  <si>
    <t>Access Control</t>
  </si>
  <si>
    <t>เคาน์เตอร์ TOP หินสังเคราะห์ พร้อมตู้ลอย</t>
  </si>
  <si>
    <t>BU-13</t>
  </si>
  <si>
    <t>BU-14</t>
  </si>
  <si>
    <t>เคาน์เตอร์ TOP หินสังเคราะห์+อ่าง Stainless</t>
  </si>
  <si>
    <t>รางม่านจีบแบบรีโมท ช่วง 2.00 ม.+ผ้าทึบแสง</t>
  </si>
  <si>
    <t>รางม่านจีบแบบรีโมท ช่วง 2.50 ม.+ผ้าทึบแสง</t>
  </si>
  <si>
    <t>รางม่านจีบแบบรีโมท ช่วง 3.60 ม.+ผ้าทึบแสง</t>
  </si>
  <si>
    <t>มู่ลี่ปรับแสง ALU. ใบกว้าง 50 มม.</t>
  </si>
  <si>
    <t>รางอลูมิเนียม+ม่าน</t>
  </si>
  <si>
    <t>ตู้ FREZZER แช่นมแม่ 4.2 Q/121 ลิตร</t>
  </si>
  <si>
    <t>F-22</t>
  </si>
  <si>
    <t>โซฟา ขนาด 2 ที่นั่ง หุ้มหนังสังเคราะห์</t>
  </si>
  <si>
    <t>F-23</t>
  </si>
  <si>
    <t>โซฟา ขนาด 3 ที่นั่ง หุ้มหนังสังเคราะห์</t>
  </si>
  <si>
    <t>F-24</t>
  </si>
  <si>
    <t>ตู้เหล็ก มีชั้นวาง หน้าบานกระจก</t>
  </si>
  <si>
    <t>F-25</t>
  </si>
  <si>
    <t>โต๊ะสแตนเลส แบบ 2 ชั้น</t>
  </si>
  <si>
    <t>F-26</t>
  </si>
  <si>
    <t>โต๊ะกลาง TOP ไม้ปิดลามิเนต ขาเหล็กทำสี</t>
  </si>
  <si>
    <t>F-27</t>
  </si>
  <si>
    <t>เตียงเดี่ยวพร้อมเบาะที่นอน</t>
  </si>
  <si>
    <t>F-28</t>
  </si>
  <si>
    <t>โซฟาแบบปรับเอน หุ้มหนังสังเคาระห์</t>
  </si>
  <si>
    <t>F-29</t>
  </si>
  <si>
    <t>ชั้นวางสแตนเลส 50x150x150 ซม.</t>
  </si>
  <si>
    <t>ข้อกำหนด</t>
  </si>
  <si>
    <t>- อุปกรณ์กระจายสัญญาณเครือข่าย สำหรับระบบ PAC X-Ray พร้อมอุปกรณ์ประกอบตาม</t>
  </si>
  <si>
    <t xml:space="preserve">- อุปกรณ์กระจายสัญญาณเครือข่าย สำหรับระบบ HIS &amp; Internet พร้อมอุปกรณ์ประกอบตาม </t>
  </si>
  <si>
    <t>- อุปกรณ์กระจายสัญญาณเครือข่าย สำหรับระบบอื่นๆ พร้อมอุปกรณ์ประกอบตาม</t>
  </si>
  <si>
    <t>เคาน์เตอร์ TOP หินสังเคราะห์ พร้อมอ่างStainless 2 หลุม</t>
  </si>
  <si>
    <t>เคาน์เตอร์ TOP หินสังเคราะห์ หน้าบานกระจก+Alu</t>
  </si>
  <si>
    <t>เตียงเดี่ยว จำนวน 6 เตียง (2ชั้น)</t>
  </si>
  <si>
    <t>เตียงเดี่ยว จำนวน 5 เตียง (2ชั้น)</t>
  </si>
  <si>
    <t>BU-06A</t>
  </si>
  <si>
    <t>เตียงเดี่ยว จำนวน 2 เตียง (2ชั้น) พร้อมโต๊ะ</t>
  </si>
  <si>
    <t>เคาน์เตอร์ TOP หินสังเคราะห์+อ่าง 2 หลุม</t>
  </si>
  <si>
    <t>เคาน์เตอร์ TOP หินสังเคราะห์ พร้อมตู้ลอยและอ่าง Stainless</t>
  </si>
  <si>
    <r>
      <t>กลุ่มงานที่ 1</t>
    </r>
    <r>
      <rPr>
        <sz val="15"/>
        <color indexed="8"/>
        <rFont val="TH SarabunPSK"/>
        <family val="2"/>
      </rPr>
      <t xml:space="preserve"> </t>
    </r>
  </si>
  <si>
    <r>
      <t>กลุ่มงานที่ 3</t>
    </r>
    <r>
      <rPr>
        <sz val="15"/>
        <color indexed="8"/>
        <rFont val="TH SarabunPSK"/>
        <family val="2"/>
      </rPr>
      <t xml:space="preserve"> </t>
    </r>
  </si>
  <si>
    <r>
      <t xml:space="preserve"> </t>
    </r>
    <r>
      <rPr>
        <sz val="15"/>
        <rFont val="TH SarabunPSK"/>
        <family val="2"/>
      </rPr>
      <t>(คิดในราคาเหมารวม ซึ่งรวมค่าใช้จ่ายและค่าภาษีไว้ด้วยแล้ว)</t>
    </r>
  </si>
  <si>
    <t>AHU-01, 4000 CFM (Supply 1 Room) + Startor/DDC Controller/Sensors</t>
  </si>
  <si>
    <t>AHU-02, 4000 CFM (Supply 1 Room) + Startor/DDC Controller/Sensors</t>
  </si>
  <si>
    <t>AHU-03, 6000 CFM (Supply 3 Room) + Startor/DDC Controller/Sensors</t>
  </si>
  <si>
    <t>AHU-04, 14050 CFM (Supply 3 Room) + Startor/DDC Controller/Sensors</t>
  </si>
  <si>
    <t>AHU-05, 14050 CFM (Supply 3 Room) + Startor/DDC Controller/Sensors</t>
  </si>
  <si>
    <t>AHU-06, 1500 CFM (Supply 1 Room) + Startor/DDC Controller/Sensors</t>
  </si>
  <si>
    <t>2.2.1 เครื่องปรับอากาศ (เครื่องควบคุมอากาศปลอดเชื้อสำหรับห้องผ่าตัด/Clean Room Double Skin Air Handling Unit</t>
  </si>
  <si>
    <t>งานแก้ไข busbar ตู้ MDB</t>
  </si>
  <si>
    <t>โต๊ะทำงานภายในห้อง NICU1-NICU4  พร้อมเคาน์เตอร์หินเทียม และอ่างสแตนเลสพับขึ้นรูป</t>
  </si>
  <si>
    <t>เคาน์เตอร์หน้าห้องIntermediate+อ่างสแตนเลสพับขึ้นรูป+ก็อก Censor พร้อมอุปกรณ์</t>
  </si>
  <si>
    <t>งานระบบไฟฟ้า</t>
  </si>
  <si>
    <t>รวม (3) งานระบบไฟฟ้า</t>
  </si>
  <si>
    <t>จำนวนชั้น</t>
  </si>
  <si>
    <t>วันที่ประมาณราคา   เดือนกุมภาพันธ์ 2564</t>
  </si>
  <si>
    <t xml:space="preserve"> - ตู้ Rack ขนาด 42U (พร้อมอุปกรณ์ประกอบ พัดลม-รางปลั๊กไฟ)</t>
  </si>
  <si>
    <t>เครื่องทำน้ำร้อน ขนาด 6000 w</t>
  </si>
  <si>
    <t>งานสำรองระบบไฟฟ้าโดยการไฟฟ้านครหลวง อาคารสถาบันสุขภาพเด็กแห่งชาติมหาราชินี</t>
  </si>
  <si>
    <t>1.1.2 งานโครงเหล็ก</t>
  </si>
  <si>
    <t>รวม  (1.1.2 ) งานโครงเหล็ก</t>
  </si>
  <si>
    <t xml:space="preserve">             -pipe fitting </t>
  </si>
  <si>
    <t>รางม่านจีบแบบรีโมท ช่วง 3.00 ม.+ผ้าทึบแสง</t>
  </si>
  <si>
    <t>คำนวณเทียบอัตราส่วนเพื่อหาค่า Factor F</t>
  </si>
  <si>
    <t>ค่าวัสดุ และค่าแรงงาน ของงานก่อสร้าง</t>
  </si>
  <si>
    <t>เงื่อนไข</t>
  </si>
  <si>
    <t>เงินล่วงหน้าจ่าย 0%</t>
  </si>
  <si>
    <t xml:space="preserve">ดอกเบี้ยเงินกู้ </t>
  </si>
  <si>
    <t>%  ต่อปี</t>
  </si>
  <si>
    <t>เงินประกันผลงานหัก 0%</t>
  </si>
  <si>
    <t>ภาษีมูลค่าเพิ่ม (VAT) 7%</t>
  </si>
  <si>
    <t>เมื่อ</t>
  </si>
  <si>
    <t>ต้องการหาค่า Factor F ของค่างานต้นทุน</t>
  </si>
  <si>
    <t>=</t>
  </si>
  <si>
    <t>ค่างานต้นทุนตัวต่ำกว่าค่างาน ต้นทุน A</t>
  </si>
  <si>
    <t>ค่างานต้นทุนตัวสูงกว่าค่างาน ต้นทุน A</t>
  </si>
  <si>
    <t>ค่า Factor F ของงานต้นทุน B</t>
  </si>
  <si>
    <t>ค่า Factor F ของงานต้นทุน C</t>
  </si>
  <si>
    <t>ค่า Factor F</t>
  </si>
  <si>
    <t>[ (</t>
  </si>
  <si>
    <t>)</t>
  </si>
  <si>
    <t>x</t>
  </si>
  <si>
    <t>(</t>
  </si>
  <si>
    <t>)]</t>
  </si>
  <si>
    <t>แทนค่าสูตร</t>
  </si>
  <si>
    <t>[(</t>
  </si>
  <si>
    <t>)(</t>
  </si>
  <si>
    <t>- [(</t>
  </si>
  <si>
    <t>ดังนั้นใช้ Factor F</t>
  </si>
  <si>
    <t>ราคาค่าก่อสร้างเมื่อรวม Factor F</t>
  </si>
  <si>
    <t>โครงการ  ปรับปรุงพื้นที่หอผู้ป่วย ส.9+Nicu สถาบันสุขภาพเด็กแห่งชาติมหาราชินี</t>
  </si>
  <si>
    <t>- ปรับย้ายตำแหน่งชุดหัวสปริงเกอร์ระบบดับเพลิงส่วนติดฝ้าเพดาน</t>
  </si>
  <si>
    <t>ผนังเลื่อนกั้นห้องสำเร็จรูป ความหนา 10 ซม.แบบล้อเดี่ยว ปิดผิวลามิเนต ไส้กลางบุฉนวนกันเสียง</t>
  </si>
  <si>
    <t xml:space="preserve"> - งานซ่อมท่อระบบประปา สุขาภิบาล ใต้พื้นชั้น10 เหนือฝ้าเพดานชั้น9 ส่วนปรับปรุง</t>
  </si>
  <si>
    <t>ราคาค่าแรงงานตามบัญชีค่าแรงงาน / ค่าดำเนินการ สำหรับถอดแบบคำนวนราคากลางงานก่อสร้าง เดือน ธันวาคม 2561</t>
  </si>
  <si>
    <t>โครงการพัฒนาปรับปรุงพื้นที่ ส. 9 850 ตร.ม. x 30,000 บาท/ตารางเมตร /1.4 โครงการพัฒนาปรับปรุงพื้นที่หอผู้ป่วย</t>
  </si>
  <si>
    <t xml:space="preserve"> ส. 9 ฝั่งตะวันออก โดยปรับปรุงเป็น NICU จำนวน 850 ตร.ม. x 30,000 บาท ต่อตารางเมตร (พัฒนาปรับปรุงพื้นที่  </t>
  </si>
  <si>
    <t>หอผู้ป่วย ส. 9 และพื้นที่หอผู้ป่วย ส. 9  ฝั่งตะวันออก)</t>
  </si>
  <si>
    <t xml:space="preserve">   โครงการพัฒนาปรับปรุงพื้นที่ ส. 9 850 ตร.ม. x 30,000 บาท/ตารางเมตร /1.4 โครงการพัฒนาปรับปรุงพื้นที่หอผู้ป่วย ส. 9 ฝั่งตะวันออก โดยปรับปรุงเป็น NICU จำนวน 850 ตร.ม. x 30,000 บาท ต่อตารางเมตร (พัฒนาปรับปรุงพื้นที่ หอผู้ป่วย ส. 9 และพื้นที่หอผู้ป่วย ส. 9  ฝั่งตะวันออก)</t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</si>
  <si>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3/4"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</si>
  <si>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</si>
  <si>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 1/4"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</si>
  <si>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 1/2"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</si>
  <si>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2"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</si>
  <si>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</si>
  <si>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11/2"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</si>
  <si>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21/2"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</si>
  <si>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4"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</si>
  <si>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1/4"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</si>
  <si>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3/8"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</si>
  <si>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1/2"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</si>
  <si>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5/8"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</si>
  <si>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7/8"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</si>
  <si>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1-1/8"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</si>
  <si>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1-3/8" </t>
    </r>
  </si>
  <si>
    <r>
      <t xml:space="preserve">- </t>
    </r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1-5/8"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</si>
  <si>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1-1/2"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</si>
  <si>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2"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</si>
  <si>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2-1/2"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</si>
  <si>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3" </t>
    </r>
  </si>
  <si>
    <r>
      <t xml:space="preserve">หมายเหตุ : </t>
    </r>
    <r>
      <rPr>
        <sz val="16"/>
        <color theme="1"/>
        <rFont val="TH SarabunPSK"/>
        <family val="2"/>
      </rPr>
      <t xml:space="preserve"> </t>
    </r>
  </si>
  <si>
    <r>
      <rPr>
        <sz val="16"/>
        <color theme="1"/>
        <rFont val="Symbol"/>
        <family val="1"/>
        <charset val="2"/>
      </rPr>
      <t>ฦ</t>
    </r>
    <r>
      <rPr>
        <sz val="16"/>
        <color theme="1"/>
        <rFont val="TH SarabunPSK"/>
        <family val="2"/>
      </rPr>
      <t xml:space="preserve">  6" </t>
    </r>
  </si>
  <si>
    <t>ท่อเหล็กดำ เบอร์ 40 (Black steel SCH40 (SML))</t>
  </si>
  <si>
    <t>ปิดวอลล์เปเปอร์(ชนิดหลังผ้า)</t>
  </si>
  <si>
    <t>เดือน พฤศจิกายน 2565</t>
  </si>
  <si>
    <t>ราคาค่าวัสดุ สำนักดัชนีเศรษฐกิจการค้า  กระทรวงพาณิชย์  กรุงเทพมหานคร  ประจำเดือน ตุลาคม 2565</t>
  </si>
  <si>
    <t>ปรับราคาเมื่อเดือน พฤศจิกายน 2565</t>
  </si>
  <si>
    <t>ประกาศอัตราดอกเบี้ยเงินกู้ฯ และปรับปรุงตาราง Factor F หนังสือกรมบัญชีกลาง ที่ กค 0433.2/ว.1288 ลงวันที่ 17 ตุลาคม 2565</t>
  </si>
  <si>
    <r>
      <t>FACTOR . F  ประเภทงานอาคาร</t>
    </r>
    <r>
      <rPr>
        <sz val="14"/>
        <rFont val="TH SarabunPSK"/>
        <family val="2"/>
      </rPr>
      <t xml:space="preserve">  เงื่อนไข  - เงินล่วงหน้าจ่าย  0%  ,  - เงินประกันผลงานหัก  0 % ,  - ดอกเบี้ยเงินกู้  6 %  ,  ค่าภาษีมูลค่าเพิ่ม  7 % </t>
    </r>
  </si>
  <si>
    <t>หนังสือกระทรวงการคลังที่ กค.0433.2 / ว.1288 ลว.17 ตุลาคม 2565</t>
  </si>
  <si>
    <t>เริ่มใช้ 17 ตุลาคม 2565</t>
  </si>
  <si>
    <t>B(ต้นทุนต่ำ)</t>
  </si>
  <si>
    <t>C(ต้นทุนสูง)</t>
  </si>
  <si>
    <t>D (Fต่ำ)</t>
  </si>
  <si>
    <t>E(Fสูง)</t>
  </si>
  <si>
    <t>งานแก้ไข busbar ตู้ EMDB</t>
  </si>
  <si>
    <t>สาย UTP CAT6  23AWG ,Indoor type</t>
  </si>
  <si>
    <t>UPS 120 kVA 10 minbackup</t>
  </si>
</sst>
</file>

<file path=xl/styles.xml><?xml version="1.0" encoding="utf-8"?>
<styleSheet xmlns="http://schemas.openxmlformats.org/spreadsheetml/2006/main">
  <numFmts count="83">
    <numFmt numFmtId="5" formatCode="&quot;฿&quot;#,##0;\-&quot;฿&quot;#,##0"/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&quot;$&quot;#,##0_);\(&quot;$&quot;#,##0\)"/>
    <numFmt numFmtId="188" formatCode="&quot;$&quot;#,##0.00_);[Red]\(&quot;$&quot;#,##0.00\)"/>
    <numFmt numFmtId="189" formatCode="_(&quot;$&quot;* #,##0_);_(&quot;$&quot;* \(#,##0\);_(&quot;$&quot;* &quot;-&quot;_);_(@_)"/>
    <numFmt numFmtId="190" formatCode="_(* #,##0_);_(* \(#,##0\);_(* &quot;-&quot;_);_(@_)"/>
    <numFmt numFmtId="191" formatCode="_(&quot;$&quot;* #,##0.00_);_(&quot;$&quot;* \(#,##0.00\);_(&quot;$&quot;* &quot;-&quot;??_);_(@_)"/>
    <numFmt numFmtId="192" formatCode="_(* #,##0.00_);_(* \(#,##0.00\);_(* &quot;-&quot;??_);_(@_)"/>
    <numFmt numFmtId="193" formatCode="\t&quot;฿&quot;#,##0_);[Red]\(\t&quot;฿&quot;#,##0\)"/>
    <numFmt numFmtId="194" formatCode="_(* #,##0_);_(* \(#,##0\);_(* &quot;-&quot;??_);_(@_)"/>
    <numFmt numFmtId="195" formatCode="0.0000"/>
    <numFmt numFmtId="196" formatCode="0.0"/>
    <numFmt numFmtId="197" formatCode="_-* #,##0_-;\-* #,##0_-;_-* &quot;-&quot;??_-;_-@_-"/>
    <numFmt numFmtId="198" formatCode="_-* #,##0.0_-;\-* #,##0.0_-;_-* &quot;-&quot;??_-;_-@_-"/>
    <numFmt numFmtId="199" formatCode="_(* #,##0.0_);_(* \(#,##0.0\);_(* &quot;-&quot;??_);_(@_)"/>
    <numFmt numFmtId="200" formatCode="0_)"/>
    <numFmt numFmtId="201" formatCode="0.00000"/>
    <numFmt numFmtId="202" formatCode="General_)"/>
    <numFmt numFmtId="203" formatCode="0.000"/>
    <numFmt numFmtId="204" formatCode="0.00_)"/>
    <numFmt numFmtId="205" formatCode="#,##0.0;[Red]\-#,##0.0"/>
    <numFmt numFmtId="206" formatCode="_-* #,##0.0000_-;\-* #,##0.0000_-;_-* &quot;-&quot;??_-;_-@_-"/>
    <numFmt numFmtId="207" formatCode="_-* #,##0.00000_-;\-* #,##0.00000_-;_-* &quot;-&quot;??_-;_-@_-"/>
    <numFmt numFmtId="208" formatCode="_-* #,##0.0_-;\-* #,##0.0_-;_-* &quot;-&quot;?_-;_-@_-"/>
    <numFmt numFmtId="209" formatCode="#,##0.0000;[Red]\-#,##0.0000"/>
    <numFmt numFmtId="210" formatCode="_-* #,##0.00_-;\-* #,##0.00_-;_-* \-??_-;_-@_-"/>
    <numFmt numFmtId="211" formatCode="\฿#,##0\ ;&quot;(฿&quot;#,##0\)"/>
    <numFmt numFmtId="212" formatCode="&quot;\&quot;#,##0;[Red]&quot;\&quot;\-#,##0"/>
    <numFmt numFmtId="213" formatCode="_ * #,##0.00_ ;_ * \-#,##0.00_ ;_ * &quot;-&quot;??_ ;_ @_ "/>
    <numFmt numFmtId="214" formatCode="_ * #,##0_ ;_ * \-#,##0_ ;_ * &quot;-&quot;_ ;_ @_ "/>
    <numFmt numFmtId="215" formatCode="&quot;฿&quot;\t#,##0_);\(&quot;฿&quot;\t#,##0\)"/>
    <numFmt numFmtId="216" formatCode="\t0.00E+00"/>
    <numFmt numFmtId="217" formatCode="#,##0\ ;&quot; (&quot;#,##0\);&quot; - &quot;;@\ "/>
    <numFmt numFmtId="218" formatCode="_(* #,##0.00000000000_);_(* \(#,##0.00000000000\);_(* &quot;-&quot;??_);_(@_)"/>
    <numFmt numFmtId="219" formatCode="#,##0.00&quot; $&quot;;\-#,##0.00&quot; $&quot;"/>
    <numFmt numFmtId="220" formatCode="#,##0.00&quot; $&quot;;[Red]\-#,##0.00&quot; $&quot;"/>
    <numFmt numFmtId="221" formatCode="d\.m\.yy"/>
    <numFmt numFmtId="222" formatCode="d\.mmm\.yy"/>
    <numFmt numFmtId="223" formatCode="d\.mmm"/>
    <numFmt numFmtId="224" formatCode="mmm\.yy"/>
    <numFmt numFmtId="225" formatCode="_-&quot;THB&quot;* #,##0.00_-;\-&quot;THB&quot;* #,##0.00_-;_-&quot;THB&quot;* &quot;-&quot;??_-;_-@_-"/>
    <numFmt numFmtId="226" formatCode="#,##0.0;[Blue]\(\-#,##0.0\);\ &quot; &quot;"/>
    <numFmt numFmtId="227" formatCode="&quot;£&quot;#,##0;[Red]\-&quot;£&quot;#,##0"/>
    <numFmt numFmtId="228" formatCode="#,##0.000_ ;\-#,##0.000\ "/>
    <numFmt numFmtId="229" formatCode="#,##0%;[Blue]\(\-#,##0%\);\ &quot; &quot;"/>
    <numFmt numFmtId="230" formatCode="#,##0\ \ต\ร.\ม.;[Blue]\(\-#,##0\ \ต\ร.\ม.\);\ &quot; &quot;"/>
    <numFmt numFmtId="231" formatCode="#,##0.00\ &quot;F&quot;;\-#,##0.00\ &quot;F&quot;"/>
    <numFmt numFmtId="232" formatCode="#,##0.00;[Blue]\(\-#,##0.00\);\ &quot; &quot;"/>
    <numFmt numFmtId="233" formatCode="&quot;THB&quot;#,##0;[Red]\-&quot;THB&quot;#,##0"/>
    <numFmt numFmtId="234" formatCode="\t#,##0_);\(\t#,##0\)"/>
    <numFmt numFmtId="235" formatCode="\t#,##0_);[Red]\(\t#,##0\)"/>
    <numFmt numFmtId="236" formatCode="h\.mm"/>
    <numFmt numFmtId="237" formatCode="\$#,##0\ ;&quot;($&quot;#,##0\)"/>
    <numFmt numFmtId="238" formatCode="dd\-mmm\-yy_)"/>
    <numFmt numFmtId="239" formatCode="0."/>
    <numFmt numFmtId="240" formatCode="0.0%"/>
    <numFmt numFmtId="241" formatCode="_-[$€]* #,##0.00_-;\-[$€]* #,##0.00_-;_-[$€]* &quot;-&quot;??_-;_-@_-"/>
    <numFmt numFmtId="242" formatCode="#,##0.00\ ;&quot; (&quot;#,##0.00\);&quot; -&quot;#\ ;@\ "/>
    <numFmt numFmtId="243" formatCode="#,##0\ \ ;\(#,##0\)\ ;\—\ \ \ \ "/>
    <numFmt numFmtId="244" formatCode="_-* #,##0&quot; F&quot;_-;\-* #,##0&quot; F&quot;_-;_-* &quot;-&quot;&quot; F&quot;_-;_-@_-"/>
    <numFmt numFmtId="245" formatCode="_-* #,##0.00&quot; F&quot;_-;\-* #,##0.00&quot; F&quot;_-;_-* &quot;-&quot;??&quot; F&quot;_-;_-@_-"/>
    <numFmt numFmtId="246" formatCode="#,##0.00\ ;&quot; (&quot;#,##0.00&quot;) &quot;;&quot; -&quot;#\ ;@\ "/>
    <numFmt numFmtId="247" formatCode="\ว\ว\/\ด\ด\/\ป\ป"/>
    <numFmt numFmtId="248" formatCode="&quot;ฃค&quot;#,##0;&quot;ฃค&quot;\-#,##0"/>
    <numFmt numFmtId="249" formatCode="0&quot;  &quot;"/>
    <numFmt numFmtId="250" formatCode="#,##0&quot;£&quot;_);[Red]\(#,##0&quot;£&quot;\)"/>
    <numFmt numFmtId="251" formatCode="d\.m\.yy\ h:mm"/>
    <numFmt numFmtId="252" formatCode="_-* #,##0.00\ &quot;F&quot;_-;\-* #,##0.00\ &quot;F&quot;_-;_-* &quot;-&quot;??\ &quot;F&quot;_-;_-@_-"/>
    <numFmt numFmtId="253" formatCode="_-&quot;$&quot;* #,##0_-;\-&quot;$&quot;* #,##0_-;_-&quot;$&quot;* &quot;-&quot;_-;_-@_-"/>
    <numFmt numFmtId="254" formatCode="_-&quot;$&quot;* #,##0.00_-;\-&quot;$&quot;* #,##0.00_-;_-&quot;$&quot;* &quot;-&quot;??_-;_-@_-"/>
    <numFmt numFmtId="255" formatCode="0.00&quot;  &quot;"/>
    <numFmt numFmtId="256" formatCode="0.00_ "/>
    <numFmt numFmtId="257" formatCode="\ว\ \ด\ด\ด\ด\ \ป\ป\ป\ป"/>
    <numFmt numFmtId="258" formatCode="\ช\:\น\น\:ss"/>
    <numFmt numFmtId="259" formatCode="&quot;$&quot;#,##0.00;[Red]\-&quot;$&quot;#,##0.00"/>
    <numFmt numFmtId="260" formatCode="_-* #,##0.00_-;\-* #,##0.00_-;_-* &quot;-&quot;_-;_-@_-"/>
    <numFmt numFmtId="261" formatCode="_ &quot;\&quot;* #,##0.00_ ;_ &quot;\&quot;* \-#,##0.00_ ;_ &quot;\&quot;* &quot;-&quot;??_ ;_ @_ "/>
    <numFmt numFmtId="262" formatCode="[$-409]dd\-mmm\-yy;@"/>
    <numFmt numFmtId="263" formatCode="[$-409]mmmm\ d\,\ yyyy;@"/>
    <numFmt numFmtId="264" formatCode="&quot;฿&quot;#,##0_);\(&quot;฿&quot;#,##0\)"/>
    <numFmt numFmtId="265" formatCode="0.0000000"/>
  </numFmts>
  <fonts count="249">
    <font>
      <sz val="14"/>
      <name val="AngsanaUPC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2"/>
      <name val="EucrosiaUPC"/>
      <family val="1"/>
      <charset val="222"/>
    </font>
    <font>
      <b/>
      <sz val="14"/>
      <name val="Cordia New"/>
      <family val="2"/>
    </font>
    <font>
      <b/>
      <sz val="18"/>
      <name val="CordiaUPC"/>
      <family val="2"/>
      <charset val="222"/>
    </font>
    <font>
      <b/>
      <sz val="14"/>
      <name val="CordiaUPC"/>
      <family val="2"/>
      <charset val="222"/>
    </font>
    <font>
      <b/>
      <sz val="16"/>
      <color indexed="8"/>
      <name val="CordiaUPC"/>
      <family val="2"/>
      <charset val="222"/>
    </font>
    <font>
      <b/>
      <sz val="14"/>
      <color indexed="8"/>
      <name val="CordiaUPC"/>
      <family val="2"/>
      <charset val="222"/>
    </font>
    <font>
      <b/>
      <sz val="14"/>
      <color indexed="10"/>
      <name val="CordiaUPC"/>
      <family val="2"/>
      <charset val="222"/>
    </font>
    <font>
      <sz val="8"/>
      <name val="AngsanaUPC"/>
      <family val="1"/>
      <charset val="222"/>
    </font>
    <font>
      <b/>
      <sz val="16"/>
      <name val="CordiaUPC"/>
      <family val="2"/>
      <charset val="222"/>
    </font>
    <font>
      <b/>
      <sz val="14"/>
      <name val="AngsanaUPC"/>
      <family val="1"/>
      <charset val="222"/>
    </font>
    <font>
      <b/>
      <sz val="14"/>
      <color indexed="12"/>
      <name val="CordiaUPC"/>
      <family val="2"/>
      <charset val="222"/>
    </font>
    <font>
      <b/>
      <sz val="24"/>
      <name val="CordiaUPC"/>
      <family val="2"/>
      <charset val="222"/>
    </font>
    <font>
      <b/>
      <sz val="20"/>
      <name val="CordiaUPC"/>
      <family val="2"/>
      <charset val="222"/>
    </font>
    <font>
      <sz val="10"/>
      <name val="Arial"/>
      <family val="2"/>
    </font>
    <font>
      <b/>
      <sz val="16"/>
      <name val="Cordia New"/>
      <family val="2"/>
    </font>
    <font>
      <sz val="14"/>
      <name val="Cordia New"/>
      <family val="2"/>
    </font>
    <font>
      <b/>
      <sz val="16"/>
      <color indexed="10"/>
      <name val="CordiaUPC"/>
      <family val="2"/>
      <charset val="222"/>
    </font>
    <font>
      <b/>
      <sz val="16"/>
      <color indexed="12"/>
      <name val="CordiaUPC"/>
      <family val="2"/>
      <charset val="222"/>
    </font>
    <font>
      <b/>
      <sz val="14"/>
      <color indexed="10"/>
      <name val="Cordia New"/>
      <family val="2"/>
    </font>
    <font>
      <b/>
      <sz val="18"/>
      <color indexed="12"/>
      <name val="CordiaUPC"/>
      <family val="2"/>
      <charset val="222"/>
    </font>
    <font>
      <b/>
      <sz val="18"/>
      <color indexed="10"/>
      <name val="CordiaUPC"/>
      <family val="2"/>
      <charset val="222"/>
    </font>
    <font>
      <sz val="14"/>
      <color indexed="12"/>
      <name val="Cordia New"/>
      <family val="2"/>
    </font>
    <font>
      <i/>
      <sz val="14"/>
      <name val="CordiaUPC"/>
      <family val="2"/>
      <charset val="222"/>
    </font>
    <font>
      <b/>
      <sz val="14"/>
      <color indexed="21"/>
      <name val="CordiaUPC"/>
      <family val="2"/>
      <charset val="222"/>
    </font>
    <font>
      <b/>
      <i/>
      <sz val="14"/>
      <color indexed="12"/>
      <name val="CordiaUPC"/>
      <family val="2"/>
      <charset val="222"/>
    </font>
    <font>
      <b/>
      <i/>
      <sz val="18"/>
      <color indexed="8"/>
      <name val="CordiaUPC"/>
      <family val="2"/>
      <charset val="222"/>
    </font>
    <font>
      <b/>
      <sz val="14"/>
      <color indexed="61"/>
      <name val="CordiaUPC"/>
      <family val="2"/>
      <charset val="222"/>
    </font>
    <font>
      <sz val="12"/>
      <name val="AngsanaUPC"/>
      <family val="1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8"/>
      <name val="TH SarabunPSK"/>
      <family val="2"/>
    </font>
    <font>
      <sz val="14"/>
      <color indexed="8"/>
      <name val="TH SarabunPSK"/>
      <family val="2"/>
    </font>
    <font>
      <b/>
      <sz val="22"/>
      <name val="TH SarabunPSK"/>
      <family val="2"/>
    </font>
    <font>
      <b/>
      <sz val="16"/>
      <name val="TH SarabunPSK"/>
      <family val="2"/>
    </font>
    <font>
      <b/>
      <sz val="14"/>
      <color indexed="10"/>
      <name val="TH SarabunPSK"/>
      <family val="2"/>
    </font>
    <font>
      <sz val="12"/>
      <name val="CordiaUPC"/>
      <family val="2"/>
      <charset val="222"/>
    </font>
    <font>
      <sz val="14"/>
      <name val="CordiaUPC"/>
      <family val="2"/>
      <charset val="222"/>
    </font>
    <font>
      <sz val="14"/>
      <name val="AngsanaUPC"/>
      <family val="1"/>
    </font>
    <font>
      <sz val="16"/>
      <name val="TH SarabunPSK"/>
      <family val="2"/>
    </font>
    <font>
      <sz val="12"/>
      <name val="EucrosiaUPC"/>
      <family val="1"/>
    </font>
    <font>
      <sz val="10"/>
      <name val="Arial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1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FF0000"/>
      <name val="CordiaUPC"/>
      <family val="2"/>
      <charset val="22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Tahoma"/>
      <family val="2"/>
    </font>
    <font>
      <sz val="10"/>
      <name val="Tahoma"/>
      <family val="2"/>
      <charset val="222"/>
    </font>
    <font>
      <sz val="10"/>
      <color indexed="8"/>
      <name val="Arial Unicode MS"/>
      <family val="2"/>
      <charset val="222"/>
    </font>
    <font>
      <sz val="14"/>
      <color indexed="8"/>
      <name val="BrowalliaUPC"/>
      <family val="2"/>
      <charset val="222"/>
    </font>
    <font>
      <sz val="14"/>
      <name val="Angsana New"/>
      <family val="1"/>
    </font>
    <font>
      <sz val="16"/>
      <color indexed="8"/>
      <name val="AngsanaUPC"/>
      <family val="2"/>
    </font>
    <font>
      <sz val="14"/>
      <name val="Browallia New"/>
      <family val="2"/>
    </font>
    <font>
      <sz val="14"/>
      <name val="CordiaUPC"/>
      <family val="2"/>
    </font>
    <font>
      <b/>
      <sz val="14"/>
      <name val="DilleniaUPC"/>
      <family val="1"/>
      <charset val="222"/>
    </font>
    <font>
      <sz val="12"/>
      <name val="Arial"/>
      <family val="2"/>
    </font>
    <font>
      <sz val="14"/>
      <name val="SV Rojchana"/>
      <charset val="66"/>
    </font>
    <font>
      <sz val="14"/>
      <name val="SV Rojchana"/>
    </font>
    <font>
      <sz val="12"/>
      <name val="Helv"/>
      <family val="2"/>
    </font>
    <font>
      <sz val="10"/>
      <name val="Arial"/>
      <family val="2"/>
      <charset val="222"/>
    </font>
    <font>
      <sz val="11"/>
      <name val="?? ?????"/>
      <family val="3"/>
      <charset val="255"/>
    </font>
    <font>
      <sz val="14"/>
      <name val="?? ??"/>
    </font>
    <font>
      <sz val="10"/>
      <name val="Helv"/>
      <family val="2"/>
    </font>
    <font>
      <sz val="16"/>
      <name val="DilleniaUPC"/>
      <family val="1"/>
      <charset val="222"/>
    </font>
    <font>
      <sz val="12"/>
      <name val="????"/>
    </font>
    <font>
      <sz val="11"/>
      <name val="??"/>
      <family val="1"/>
    </font>
    <font>
      <sz val="10"/>
      <color indexed="8"/>
      <name val="Arial"/>
      <family val="2"/>
    </font>
    <font>
      <sz val="11"/>
      <name val="ＭＳ Ｐゴシック"/>
      <charset val="128"/>
    </font>
    <font>
      <sz val="14"/>
      <name val="Helv"/>
      <family val="2"/>
    </font>
    <font>
      <b/>
      <sz val="11"/>
      <name val="Book Antiqua"/>
      <family val="1"/>
    </font>
    <font>
      <sz val="8"/>
      <name val="Helv"/>
    </font>
    <font>
      <sz val="11"/>
      <color indexed="9"/>
      <name val="Tahoma"/>
      <family val="2"/>
      <charset val="222"/>
    </font>
    <font>
      <b/>
      <sz val="14"/>
      <name val="Angsana New"/>
      <family val="1"/>
      <charset val="222"/>
    </font>
    <font>
      <b/>
      <i/>
      <sz val="24"/>
      <color indexed="49"/>
      <name val="Arial Narrow"/>
      <family val="2"/>
    </font>
    <font>
      <sz val="11"/>
      <color indexed="20"/>
      <name val="Tahoma"/>
      <family val="2"/>
      <charset val="222"/>
    </font>
    <font>
      <sz val="12"/>
      <name val="Times New Roman"/>
      <family val="1"/>
      <charset val="222"/>
    </font>
    <font>
      <b/>
      <sz val="8"/>
      <name val="Tms Rmn"/>
    </font>
    <font>
      <b/>
      <sz val="11"/>
      <color indexed="52"/>
      <name val="Calibri"/>
      <family val="2"/>
      <charset val="222"/>
    </font>
    <font>
      <b/>
      <sz val="11"/>
      <color indexed="52"/>
      <name val="Tahoma"/>
      <family val="2"/>
      <charset val="222"/>
    </font>
    <font>
      <b/>
      <sz val="10"/>
      <name val="Helv"/>
    </font>
    <font>
      <sz val="10"/>
      <name val="MS Sans Serif"/>
      <family val="2"/>
    </font>
    <font>
      <b/>
      <sz val="11"/>
      <color indexed="9"/>
      <name val="Tahoma"/>
      <family val="2"/>
      <charset val="222"/>
    </font>
    <font>
      <sz val="10"/>
      <color indexed="8"/>
      <name val="Impact"/>
      <family val="2"/>
    </font>
    <font>
      <sz val="12"/>
      <name val="Helv"/>
    </font>
    <font>
      <sz val="10"/>
      <name val="ＭＳ ゴシック"/>
      <family val="3"/>
      <charset val="128"/>
    </font>
    <font>
      <sz val="8"/>
      <name val="Arial"/>
      <family val="2"/>
    </font>
    <font>
      <sz val="11"/>
      <color indexed="8"/>
      <name val="Lucida Sans"/>
      <family val="2"/>
    </font>
    <font>
      <sz val="14"/>
      <name val="Arial Narrow"/>
      <family val="2"/>
      <charset val="222"/>
    </font>
    <font>
      <sz val="12"/>
      <name val="Tahoma"/>
      <family val="2"/>
    </font>
    <font>
      <sz val="14"/>
      <name val="Cordia New"/>
      <family val="2"/>
      <charset val="222"/>
    </font>
    <font>
      <sz val="16"/>
      <name val="AngsanaUPC"/>
      <family val="1"/>
      <charset val="222"/>
    </font>
    <font>
      <sz val="10"/>
      <name val="MS Sans Serif"/>
      <family val="2"/>
      <charset val="222"/>
    </font>
    <font>
      <sz val="9"/>
      <color indexed="8"/>
      <name val="Arial Unicode MS"/>
      <family val="2"/>
      <charset val="222"/>
    </font>
    <font>
      <sz val="12"/>
      <name val="Times New Roman"/>
      <family val="1"/>
    </font>
    <font>
      <sz val="10"/>
      <name val="MS Serif"/>
      <family val="1"/>
    </font>
    <font>
      <sz val="10"/>
      <name val="Helv"/>
    </font>
    <font>
      <sz val="10"/>
      <name val="Times New Roman"/>
      <family val="1"/>
    </font>
    <font>
      <b/>
      <sz val="10"/>
      <name val="Arial"/>
      <family val="2"/>
    </font>
    <font>
      <sz val="10"/>
      <color indexed="24"/>
      <name val="Arial"/>
      <family val="2"/>
    </font>
    <font>
      <sz val="15"/>
      <name val="DilleniaUPC"/>
      <family val="1"/>
      <charset val="222"/>
    </font>
    <font>
      <sz val="12"/>
      <name val="Times"/>
      <family val="1"/>
    </font>
    <font>
      <sz val="10"/>
      <color indexed="16"/>
      <name val="MS Serif"/>
      <family val="1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color indexed="8"/>
      <name val="Arial2"/>
      <charset val="222"/>
    </font>
    <font>
      <i/>
      <sz val="11"/>
      <color indexed="23"/>
      <name val="Tahoma"/>
      <family val="2"/>
      <charset val="222"/>
    </font>
    <font>
      <sz val="11"/>
      <name val="Times New Roman"/>
      <family val="1"/>
    </font>
    <font>
      <sz val="11"/>
      <color indexed="17"/>
      <name val="Tahoma"/>
      <family val="2"/>
      <charset val="222"/>
    </font>
    <font>
      <b/>
      <sz val="12"/>
      <name val="Helv"/>
    </font>
    <font>
      <b/>
      <sz val="12"/>
      <name val="Arial"/>
      <family val="2"/>
    </font>
    <font>
      <b/>
      <sz val="10"/>
      <name val="MS Sans Serif"/>
      <family val="2"/>
      <charset val="222"/>
    </font>
    <font>
      <b/>
      <sz val="15"/>
      <color indexed="56"/>
      <name val="Calibri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Calibri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Calibri"/>
      <family val="2"/>
      <charset val="222"/>
    </font>
    <font>
      <b/>
      <sz val="11"/>
      <color indexed="56"/>
      <name val="Tahoma"/>
      <family val="2"/>
      <charset val="222"/>
    </font>
    <font>
      <b/>
      <sz val="18"/>
      <name val="Arial"/>
      <family val="2"/>
    </font>
    <font>
      <u/>
      <sz val="10"/>
      <color indexed="36"/>
      <name val="Arial"/>
      <family val="2"/>
    </font>
    <font>
      <sz val="10"/>
      <name val="Tahoma"/>
      <family val="2"/>
    </font>
    <font>
      <sz val="11"/>
      <color indexed="62"/>
      <name val="Tahoma"/>
      <family val="2"/>
      <charset val="222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4"/>
      <name val="Helv"/>
      <family val="2"/>
    </font>
    <font>
      <sz val="8"/>
      <name val="Tms Rmn"/>
    </font>
    <font>
      <sz val="11"/>
      <color indexed="52"/>
      <name val="Calibri"/>
      <family val="2"/>
      <charset val="222"/>
    </font>
    <font>
      <sz val="11"/>
      <color indexed="52"/>
      <name val="Tahoma"/>
      <family val="2"/>
      <charset val="222"/>
    </font>
    <font>
      <b/>
      <sz val="11"/>
      <name val="Helv"/>
    </font>
    <font>
      <sz val="10"/>
      <name val="Geneva"/>
      <family val="2"/>
    </font>
    <font>
      <sz val="10"/>
      <name val="Book Antiqua"/>
      <family val="1"/>
    </font>
    <font>
      <sz val="11"/>
      <color indexed="60"/>
      <name val="Calibri"/>
      <family val="2"/>
      <charset val="222"/>
    </font>
    <font>
      <sz val="11"/>
      <color indexed="60"/>
      <name val="Tahoma"/>
      <family val="2"/>
      <charset val="22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Tahoma"/>
      <family val="2"/>
      <charset val="222"/>
    </font>
    <font>
      <sz val="12"/>
      <name val="EucrosiaUPC"/>
      <family val="1"/>
    </font>
    <font>
      <sz val="12.5"/>
      <name val="DilleniaUPC"/>
      <family val="1"/>
    </font>
    <font>
      <b/>
      <sz val="11"/>
      <color indexed="63"/>
      <name val="Tahoma"/>
      <family val="2"/>
      <charset val="222"/>
    </font>
    <font>
      <sz val="11"/>
      <color indexed="8"/>
      <name val="Arial"/>
      <family val="2"/>
      <charset val="222"/>
    </font>
    <font>
      <sz val="14"/>
      <name val="Cordia New"/>
      <family val="3"/>
    </font>
    <font>
      <sz val="16"/>
      <name val="EucrosiaUPC"/>
      <family val="1"/>
      <charset val="222"/>
    </font>
    <font>
      <i/>
      <sz val="10"/>
      <color indexed="10"/>
      <name val="Futura Bk BT"/>
      <family val="2"/>
    </font>
    <font>
      <sz val="10"/>
      <name val="Futura Bk BT"/>
    </font>
    <font>
      <b/>
      <i/>
      <sz val="18"/>
      <color indexed="28"/>
      <name val="AngsanaUPC"/>
      <family val="1"/>
    </font>
    <font>
      <b/>
      <sz val="18"/>
      <color indexed="62"/>
      <name val="Cambria"/>
      <family val="2"/>
    </font>
    <font>
      <sz val="8"/>
      <name val="MS Sans Serif"/>
      <family val="2"/>
    </font>
    <font>
      <b/>
      <sz val="10"/>
      <name val="Tahoma"/>
      <family val="2"/>
    </font>
    <font>
      <b/>
      <sz val="8"/>
      <color indexed="8"/>
      <name val="Helv"/>
      <family val="2"/>
    </font>
    <font>
      <sz val="14"/>
      <name val="BrowalliaUPC"/>
      <family val="2"/>
      <charset val="222"/>
    </font>
    <font>
      <b/>
      <sz val="18"/>
      <color indexed="56"/>
      <name val="Cambria"/>
      <family val="2"/>
      <charset val="222"/>
    </font>
    <font>
      <sz val="24"/>
      <color indexed="13"/>
      <name val="Helv"/>
      <family val="2"/>
    </font>
    <font>
      <i/>
      <sz val="28"/>
      <name val="JasmineUPC"/>
      <family val="1"/>
    </font>
    <font>
      <b/>
      <i/>
      <sz val="14"/>
      <name val="Times New Roman"/>
      <family val="1"/>
    </font>
    <font>
      <sz val="12"/>
      <name val="AngsanaUPC"/>
      <family val="1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4"/>
      <name val="lr –พ’ฉ"/>
      <family val="2"/>
    </font>
    <font>
      <sz val="10"/>
      <color indexed="8"/>
      <name val="MS Sans Serif"/>
      <family val="2"/>
      <charset val="222"/>
    </font>
    <font>
      <sz val="11"/>
      <color indexed="10"/>
      <name val="Tahoma"/>
      <family val="2"/>
      <charset val="222"/>
    </font>
    <font>
      <u/>
      <sz val="9"/>
      <color indexed="12"/>
      <name val="Arial"/>
      <family val="2"/>
    </font>
    <font>
      <u/>
      <sz val="9"/>
      <color indexed="36"/>
      <name val="Arial"/>
      <family val="2"/>
    </font>
    <font>
      <sz val="12"/>
      <name val="นูลมรผ"/>
      <charset val="222"/>
    </font>
    <font>
      <sz val="12"/>
      <name val="바탕체"/>
      <family val="1"/>
      <charset val="129"/>
    </font>
    <font>
      <sz val="9"/>
      <name val="Times New Roman"/>
      <family val="1"/>
    </font>
    <font>
      <sz val="12"/>
      <name val="ⓒoUAAA¨u"/>
      <family val="1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u/>
      <sz val="14"/>
      <color indexed="12"/>
      <name val="Cordia New"/>
      <family val="2"/>
    </font>
    <font>
      <sz val="12"/>
      <color indexed="62"/>
      <name val="CordiaUPC"/>
      <family val="2"/>
      <charset val="222"/>
    </font>
    <font>
      <sz val="16"/>
      <color theme="1"/>
      <name val="AngsanaUPC"/>
      <family val="2"/>
      <charset val="222"/>
    </font>
    <font>
      <u/>
      <sz val="10"/>
      <color theme="10"/>
      <name val="Arial"/>
      <family val="2"/>
    </font>
    <font>
      <u/>
      <sz val="11"/>
      <color theme="10"/>
      <name val="Tahoma"/>
      <family val="2"/>
      <charset val="222"/>
    </font>
    <font>
      <u/>
      <sz val="14"/>
      <color theme="10"/>
      <name val="Cordia New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222"/>
    </font>
    <font>
      <sz val="11"/>
      <color theme="1"/>
      <name val="Tahoma"/>
      <family val="2"/>
      <scheme val="minor"/>
    </font>
    <font>
      <sz val="14"/>
      <color theme="1"/>
      <name val="BrowalliaUPC"/>
      <family val="2"/>
      <charset val="222"/>
    </font>
    <font>
      <sz val="11"/>
      <color theme="1"/>
      <name val="Tahoma"/>
      <family val="2"/>
    </font>
    <font>
      <sz val="16"/>
      <color theme="1"/>
      <name val="AngsanaUPC"/>
      <family val="2"/>
    </font>
    <font>
      <sz val="14"/>
      <name val="AngsanaUPC"/>
      <family val="1"/>
      <charset val="128"/>
    </font>
    <font>
      <sz val="11"/>
      <name val="돋움"/>
      <family val="2"/>
      <charset val="129"/>
    </font>
    <font>
      <sz val="14"/>
      <name val="ＭＳ 明朝"/>
      <family val="3"/>
      <charset val="128"/>
    </font>
    <font>
      <sz val="12"/>
      <name val="Arial"/>
      <family val="2"/>
      <charset val="222"/>
    </font>
    <font>
      <sz val="14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AngsanaUPC"/>
      <family val="1"/>
    </font>
    <font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5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u/>
      <sz val="15"/>
      <color indexed="8"/>
      <name val="TH SarabunPSK"/>
      <family val="2"/>
    </font>
    <font>
      <b/>
      <sz val="15"/>
      <color rgb="FFFF0000"/>
      <name val="TH SarabunPSK"/>
      <family val="2"/>
    </font>
    <font>
      <sz val="15"/>
      <color rgb="FFFF0000"/>
      <name val="TH SarabunPSK"/>
      <family val="2"/>
    </font>
    <font>
      <u/>
      <sz val="15"/>
      <color indexed="8"/>
      <name val="TH SarabunPSK"/>
      <family val="2"/>
    </font>
    <font>
      <sz val="15"/>
      <color indexed="10"/>
      <name val="TH SarabunPSK"/>
      <family val="2"/>
    </font>
    <font>
      <b/>
      <sz val="10"/>
      <name val="TH Krub"/>
    </font>
    <font>
      <sz val="10"/>
      <name val="TH Krub"/>
    </font>
    <font>
      <b/>
      <sz val="10"/>
      <color rgb="FF002060"/>
      <name val="TH Krub"/>
    </font>
    <font>
      <sz val="10"/>
      <color indexed="10"/>
      <name val="TH Krub"/>
    </font>
    <font>
      <b/>
      <sz val="10"/>
      <color indexed="10"/>
      <name val="TH Krub"/>
    </font>
    <font>
      <sz val="13"/>
      <color indexed="8"/>
      <name val="TH SarabunPSK"/>
      <family val="2"/>
    </font>
    <font>
      <sz val="14.5"/>
      <name val="TH SarabunPSK"/>
      <family val="2"/>
    </font>
    <font>
      <b/>
      <sz val="18"/>
      <color theme="1"/>
      <name val="TH SarabunPSK"/>
      <family val="2"/>
    </font>
    <font>
      <sz val="14"/>
      <color theme="1"/>
      <name val="TH SarabunPSK"/>
      <family val="2"/>
    </font>
    <font>
      <b/>
      <u/>
      <sz val="16"/>
      <color theme="1"/>
      <name val="TH SarabunPSK"/>
      <family val="2"/>
    </font>
    <font>
      <sz val="13"/>
      <color theme="1"/>
      <name val="TH SarabunPSK"/>
      <family val="2"/>
    </font>
    <font>
      <sz val="16"/>
      <color theme="1"/>
      <name val="Symbol"/>
      <family val="1"/>
      <charset val="2"/>
    </font>
    <font>
      <sz val="14"/>
      <color theme="1"/>
      <name val="TH SarabunPSK"/>
      <family val="2"/>
      <charset val="222"/>
    </font>
    <font>
      <b/>
      <sz val="13"/>
      <color theme="1"/>
      <name val="TH SarabunPSK"/>
      <family val="2"/>
    </font>
    <font>
      <sz val="18"/>
      <color theme="1"/>
      <name val="TH SarabunPSK"/>
      <family val="2"/>
    </font>
    <font>
      <sz val="12"/>
      <color theme="0"/>
      <name val="TH SarabunPSK"/>
      <family val="2"/>
    </font>
  </fonts>
  <fills count="6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1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2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gray125">
        <fgColor indexed="8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31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13"/>
      </patternFill>
    </fill>
    <fill>
      <patternFill patternType="solid">
        <fgColor indexed="12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2207">
    <xf numFmtId="0" fontId="0" fillId="0" borderId="0"/>
    <xf numFmtId="192" fontId="3" fillId="0" borderId="0" applyFont="0" applyFill="0" applyBorder="0" applyAlignment="0" applyProtection="0"/>
    <xf numFmtId="40" fontId="4" fillId="0" borderId="0" applyFont="0" applyFill="0" applyBorder="0" applyAlignment="0" applyProtection="0"/>
    <xf numFmtId="0" fontId="4" fillId="0" borderId="0"/>
    <xf numFmtId="0" fontId="44" fillId="0" borderId="0"/>
    <xf numFmtId="43" fontId="45" fillId="0" borderId="0" applyFont="0" applyFill="0" applyBorder="0" applyAlignment="0" applyProtection="0"/>
    <xf numFmtId="0" fontId="17" fillId="0" borderId="0"/>
    <xf numFmtId="0" fontId="4" fillId="0" borderId="0"/>
    <xf numFmtId="0" fontId="5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7" fillId="0" borderId="0">
      <alignment vertical="center"/>
    </xf>
    <xf numFmtId="0" fontId="88" fillId="0" borderId="0">
      <alignment vertical="center"/>
    </xf>
    <xf numFmtId="0" fontId="89" fillId="0" borderId="0"/>
    <xf numFmtId="211" fontId="90" fillId="0" borderId="0" applyFill="0" applyBorder="0" applyAlignment="0" applyProtection="0"/>
    <xf numFmtId="202" fontId="3" fillId="0" borderId="0" applyFont="0" applyFill="0" applyBorder="0" applyAlignment="0" applyProtection="0"/>
    <xf numFmtId="212" fontId="91" fillId="0" borderId="0" applyFont="0" applyFill="0" applyBorder="0" applyAlignment="0" applyProtection="0"/>
    <xf numFmtId="0" fontId="92" fillId="0" borderId="0"/>
    <xf numFmtId="213" fontId="17" fillId="0" borderId="0" applyFont="0" applyFill="0" applyBorder="0" applyAlignment="0" applyProtection="0"/>
    <xf numFmtId="0" fontId="42" fillId="0" borderId="6"/>
    <xf numFmtId="214" fontId="17" fillId="0" borderId="0" applyFont="0" applyFill="0" applyBorder="0" applyAlignment="0" applyProtection="0"/>
    <xf numFmtId="4" fontId="93" fillId="0" borderId="0" applyFont="0" applyFill="0" applyBorder="0" applyAlignment="0" applyProtection="0"/>
    <xf numFmtId="215" fontId="94" fillId="0" borderId="0" applyFont="0" applyFill="0" applyBorder="0" applyAlignment="0" applyProtection="0"/>
    <xf numFmtId="216" fontId="94" fillId="0" borderId="0" applyFont="0" applyFill="0" applyBorder="0" applyAlignment="0" applyProtection="0"/>
    <xf numFmtId="214" fontId="17" fillId="0" borderId="0" applyFont="0" applyFill="0" applyBorder="0" applyAlignment="0" applyProtection="0"/>
    <xf numFmtId="41" fontId="95" fillId="0" borderId="0" applyFont="0" applyFill="0" applyBorder="0" applyAlignment="0" applyProtection="0"/>
    <xf numFmtId="43" fontId="95" fillId="0" borderId="0" applyFont="0" applyFill="0" applyBorder="0" applyAlignment="0" applyProtection="0"/>
    <xf numFmtId="0" fontId="96" fillId="0" borderId="0"/>
    <xf numFmtId="0" fontId="89" fillId="0" borderId="0"/>
    <xf numFmtId="211" fontId="90" fillId="0" borderId="0" applyFill="0" applyBorder="0" applyAlignment="0" applyProtection="0"/>
    <xf numFmtId="211" fontId="90" fillId="0" borderId="0" applyFill="0" applyBorder="0" applyAlignment="0" applyProtection="0"/>
    <xf numFmtId="217" fontId="90" fillId="0" borderId="0" applyFill="0" applyBorder="0" applyAlignment="0" applyProtection="0"/>
    <xf numFmtId="217" fontId="90" fillId="0" borderId="0" applyFill="0" applyBorder="0" applyAlignment="0" applyProtection="0"/>
    <xf numFmtId="0" fontId="97" fillId="0" borderId="0">
      <alignment vertical="top"/>
    </xf>
    <xf numFmtId="0" fontId="90" fillId="0" borderId="0"/>
    <xf numFmtId="0" fontId="90" fillId="0" borderId="0"/>
    <xf numFmtId="0" fontId="90" fillId="0" borderId="0"/>
    <xf numFmtId="9" fontId="17" fillId="17" borderId="0"/>
    <xf numFmtId="218" fontId="98" fillId="0" borderId="0" applyFont="0" applyFill="0" applyBorder="0" applyAlignment="0" applyProtection="0"/>
    <xf numFmtId="194" fontId="98" fillId="0" borderId="0" applyFont="0" applyFill="0" applyBorder="0" applyAlignment="0" applyProtection="0"/>
    <xf numFmtId="202" fontId="9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00" fillId="0" borderId="0">
      <alignment horizontal="centerContinuous"/>
    </xf>
    <xf numFmtId="0" fontId="60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60" fillId="20" borderId="0" applyNumberFormat="0" applyBorder="0" applyAlignment="0" applyProtection="0"/>
    <xf numFmtId="0" fontId="59" fillId="20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60" fillId="20" borderId="0" applyNumberFormat="0" applyBorder="0" applyAlignment="0" applyProtection="0"/>
    <xf numFmtId="0" fontId="60" fillId="20" borderId="0" applyNumberFormat="0" applyBorder="0" applyAlignment="0" applyProtection="0"/>
    <xf numFmtId="0" fontId="60" fillId="20" borderId="0" applyNumberFormat="0" applyBorder="0" applyAlignment="0" applyProtection="0"/>
    <xf numFmtId="0" fontId="60" fillId="20" borderId="0" applyNumberFormat="0" applyBorder="0" applyAlignment="0" applyProtection="0"/>
    <xf numFmtId="0" fontId="60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59" fillId="20" borderId="0" applyNumberFormat="0" applyBorder="0" applyAlignment="0" applyProtection="0"/>
    <xf numFmtId="0" fontId="60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60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59" fillId="22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60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46" fillId="8" borderId="0" applyNumberFormat="0" applyBorder="0" applyAlignment="0" applyProtection="0"/>
    <xf numFmtId="0" fontId="59" fillId="8" borderId="0" applyNumberFormat="0" applyBorder="0" applyAlignment="0" applyProtection="0"/>
    <xf numFmtId="0" fontId="60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60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59" fillId="23" borderId="0" applyNumberFormat="0" applyBorder="0" applyAlignment="0" applyProtection="0"/>
    <xf numFmtId="0" fontId="60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60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25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59" fillId="13" borderId="0" applyNumberFormat="0" applyBorder="0" applyAlignment="0" applyProtection="0"/>
    <xf numFmtId="0" fontId="60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60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2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46" fillId="6" borderId="0" applyNumberFormat="0" applyBorder="0" applyAlignment="0" applyProtection="0"/>
    <xf numFmtId="0" fontId="60" fillId="6" borderId="0" applyNumberFormat="0" applyBorder="0" applyAlignment="0" applyProtection="0"/>
    <xf numFmtId="0" fontId="204" fillId="19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60" fillId="5" borderId="0" applyNumberFormat="0" applyBorder="0" applyAlignment="0" applyProtection="0"/>
    <xf numFmtId="0" fontId="59" fillId="27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60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59" fillId="27" borderId="0" applyNumberFormat="0" applyBorder="0" applyAlignment="0" applyProtection="0"/>
    <xf numFmtId="0" fontId="59" fillId="20" borderId="0" applyNumberFormat="0" applyBorder="0" applyAlignment="0" applyProtection="0"/>
    <xf numFmtId="0" fontId="59" fillId="5" borderId="0" applyNumberFormat="0" applyBorder="0" applyAlignment="0" applyProtection="0"/>
    <xf numFmtId="0" fontId="59" fillId="8" borderId="0" applyNumberFormat="0" applyBorder="0" applyAlignment="0" applyProtection="0"/>
    <xf numFmtId="0" fontId="59" fillId="3" borderId="0" applyNumberFormat="0" applyBorder="0" applyAlignment="0" applyProtection="0"/>
    <xf numFmtId="0" fontId="59" fillId="23" borderId="0" applyNumberFormat="0" applyBorder="0" applyAlignment="0" applyProtection="0"/>
    <xf numFmtId="0" fontId="59" fillId="4" borderId="0" applyNumberFormat="0" applyBorder="0" applyAlignment="0" applyProtection="0"/>
    <xf numFmtId="0" fontId="59" fillId="13" borderId="0" applyNumberFormat="0" applyBorder="0" applyAlignment="0" applyProtection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5" borderId="0" applyNumberFormat="0" applyBorder="0" applyAlignment="0" applyProtection="0"/>
    <xf numFmtId="0" fontId="59" fillId="4" borderId="0" applyNumberFormat="0" applyBorder="0" applyAlignment="0" applyProtection="0"/>
    <xf numFmtId="200" fontId="101" fillId="0" borderId="0"/>
    <xf numFmtId="200" fontId="101" fillId="0" borderId="0"/>
    <xf numFmtId="200" fontId="101" fillId="0" borderId="0"/>
    <xf numFmtId="200" fontId="101" fillId="0" borderId="0"/>
    <xf numFmtId="200" fontId="101" fillId="0" borderId="0"/>
    <xf numFmtId="200" fontId="101" fillId="0" borderId="0"/>
    <xf numFmtId="200" fontId="101" fillId="0" borderId="0"/>
    <xf numFmtId="200" fontId="101" fillId="0" borderId="0"/>
    <xf numFmtId="0" fontId="60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60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9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59" fillId="2" borderId="0" applyNumberFormat="0" applyBorder="0" applyAlignment="0" applyProtection="0"/>
    <xf numFmtId="0" fontId="60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60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0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60" fillId="3" borderId="0" applyNumberFormat="0" applyBorder="0" applyAlignment="0" applyProtection="0"/>
    <xf numFmtId="0" fontId="60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60" fillId="31" borderId="0" applyNumberFormat="0" applyBorder="0" applyAlignment="0" applyProtection="0"/>
    <xf numFmtId="0" fontId="59" fillId="31" borderId="0" applyNumberFormat="0" applyBorder="0" applyAlignment="0" applyProtection="0"/>
    <xf numFmtId="0" fontId="59" fillId="31" borderId="0" applyNumberFormat="0" applyBorder="0" applyAlignment="0" applyProtection="0"/>
    <xf numFmtId="0" fontId="59" fillId="32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59" fillId="31" borderId="0" applyNumberFormat="0" applyBorder="0" applyAlignment="0" applyProtection="0"/>
    <xf numFmtId="0" fontId="60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60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25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60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59" fillId="13" borderId="0" applyNumberFormat="0" applyBorder="0" applyAlignment="0" applyProtection="0"/>
    <xf numFmtId="0" fontId="60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60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29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60" fillId="2" borderId="0" applyNumberFormat="0" applyBorder="0" applyAlignment="0" applyProtection="0"/>
    <xf numFmtId="0" fontId="60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60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33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60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46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2" borderId="0" applyNumberFormat="0" applyBorder="0" applyAlignment="0" applyProtection="0"/>
    <xf numFmtId="0" fontId="59" fillId="27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1" borderId="0" applyNumberFormat="0" applyBorder="0" applyAlignment="0" applyProtection="0"/>
    <xf numFmtId="0" fontId="59" fillId="7" borderId="0" applyNumberFormat="0" applyBorder="0" applyAlignment="0" applyProtection="0"/>
    <xf numFmtId="0" fontId="59" fillId="13" borderId="0" applyNumberFormat="0" applyBorder="0" applyAlignment="0" applyProtection="0"/>
    <xf numFmtId="0" fontId="59" fillId="27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10" borderId="0" applyNumberFormat="0" applyBorder="0" applyAlignment="0" applyProtection="0"/>
    <xf numFmtId="0" fontId="59" fillId="7" borderId="0" applyNumberFormat="0" applyBorder="0" applyAlignment="0" applyProtection="0"/>
    <xf numFmtId="0" fontId="61" fillId="34" borderId="0" applyNumberFormat="0" applyBorder="0" applyAlignment="0" applyProtection="0"/>
    <xf numFmtId="0" fontId="61" fillId="34" borderId="0" applyNumberFormat="0" applyBorder="0" applyAlignment="0" applyProtection="0"/>
    <xf numFmtId="0" fontId="102" fillId="34" borderId="0" applyNumberFormat="0" applyBorder="0" applyAlignment="0" applyProtection="0"/>
    <xf numFmtId="0" fontId="61" fillId="34" borderId="0" applyNumberFormat="0" applyBorder="0" applyAlignment="0" applyProtection="0"/>
    <xf numFmtId="0" fontId="47" fillId="34" borderId="0" applyNumberFormat="0" applyBorder="0" applyAlignment="0" applyProtection="0"/>
    <xf numFmtId="0" fontId="102" fillId="34" borderId="0" applyNumberFormat="0" applyBorder="0" applyAlignment="0" applyProtection="0"/>
    <xf numFmtId="0" fontId="61" fillId="3" borderId="0" applyNumberFormat="0" applyBorder="0" applyAlignment="0" applyProtection="0"/>
    <xf numFmtId="0" fontId="61" fillId="3" borderId="0" applyNumberFormat="0" applyBorder="0" applyAlignment="0" applyProtection="0"/>
    <xf numFmtId="0" fontId="102" fillId="3" borderId="0" applyNumberFormat="0" applyBorder="0" applyAlignment="0" applyProtection="0"/>
    <xf numFmtId="0" fontId="61" fillId="3" borderId="0" applyNumberFormat="0" applyBorder="0" applyAlignment="0" applyProtection="0"/>
    <xf numFmtId="0" fontId="47" fillId="3" borderId="0" applyNumberFormat="0" applyBorder="0" applyAlignment="0" applyProtection="0"/>
    <xf numFmtId="0" fontId="61" fillId="3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102" fillId="31" borderId="0" applyNumberFormat="0" applyBorder="0" applyAlignment="0" applyProtection="0"/>
    <xf numFmtId="0" fontId="61" fillId="31" borderId="0" applyNumberFormat="0" applyBorder="0" applyAlignment="0" applyProtection="0"/>
    <xf numFmtId="0" fontId="47" fillId="31" borderId="0" applyNumberFormat="0" applyBorder="0" applyAlignment="0" applyProtection="0"/>
    <xf numFmtId="0" fontId="102" fillId="31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102" fillId="35" borderId="0" applyNumberFormat="0" applyBorder="0" applyAlignment="0" applyProtection="0"/>
    <xf numFmtId="0" fontId="61" fillId="35" borderId="0" applyNumberFormat="0" applyBorder="0" applyAlignment="0" applyProtection="0"/>
    <xf numFmtId="0" fontId="47" fillId="35" borderId="0" applyNumberFormat="0" applyBorder="0" applyAlignment="0" applyProtection="0"/>
    <xf numFmtId="0" fontId="102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102" fillId="11" borderId="0" applyNumberFormat="0" applyBorder="0" applyAlignment="0" applyProtection="0"/>
    <xf numFmtId="0" fontId="61" fillId="11" borderId="0" applyNumberFormat="0" applyBorder="0" applyAlignment="0" applyProtection="0"/>
    <xf numFmtId="0" fontId="47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102" fillId="36" borderId="0" applyNumberFormat="0" applyBorder="0" applyAlignment="0" applyProtection="0"/>
    <xf numFmtId="0" fontId="61" fillId="36" borderId="0" applyNumberFormat="0" applyBorder="0" applyAlignment="0" applyProtection="0"/>
    <xf numFmtId="0" fontId="47" fillId="36" borderId="0" applyNumberFormat="0" applyBorder="0" applyAlignment="0" applyProtection="0"/>
    <xf numFmtId="0" fontId="102" fillId="36" borderId="0" applyNumberFormat="0" applyBorder="0" applyAlignment="0" applyProtection="0"/>
    <xf numFmtId="0" fontId="102" fillId="34" borderId="0" applyNumberFormat="0" applyBorder="0" applyAlignment="0" applyProtection="0"/>
    <xf numFmtId="0" fontId="102" fillId="3" borderId="0" applyNumberFormat="0" applyBorder="0" applyAlignment="0" applyProtection="0"/>
    <xf numFmtId="0" fontId="102" fillId="31" borderId="0" applyNumberFormat="0" applyBorder="0" applyAlignment="0" applyProtection="0"/>
    <xf numFmtId="0" fontId="102" fillId="35" borderId="0" applyNumberFormat="0" applyBorder="0" applyAlignment="0" applyProtection="0"/>
    <xf numFmtId="0" fontId="102" fillId="11" borderId="0" applyNumberFormat="0" applyBorder="0" applyAlignment="0" applyProtection="0"/>
    <xf numFmtId="0" fontId="102" fillId="36" borderId="0" applyNumberFormat="0" applyBorder="0" applyAlignment="0" applyProtection="0"/>
    <xf numFmtId="9" fontId="42" fillId="0" borderId="0"/>
    <xf numFmtId="0" fontId="103" fillId="0" borderId="29" applyNumberFormat="0" applyFont="0" applyBorder="0" applyAlignment="0" applyProtection="0"/>
    <xf numFmtId="0" fontId="197" fillId="0" borderId="0" applyFont="0" applyFill="0" applyBorder="0" applyAlignment="0" applyProtection="0"/>
    <xf numFmtId="0" fontId="197" fillId="0" borderId="0" applyFont="0" applyFill="0" applyBorder="0" applyAlignment="0" applyProtection="0"/>
    <xf numFmtId="0" fontId="93" fillId="0" borderId="0"/>
    <xf numFmtId="0" fontId="104" fillId="37" borderId="35">
      <alignment horizontal="centerContinuous" vertical="top"/>
    </xf>
    <xf numFmtId="0" fontId="104" fillId="37" borderId="35">
      <alignment horizontal="centerContinuous" vertical="top"/>
    </xf>
    <xf numFmtId="0" fontId="61" fillId="38" borderId="0" applyNumberFormat="0" applyBorder="0" applyAlignment="0" applyProtection="0"/>
    <xf numFmtId="0" fontId="60" fillId="39" borderId="0" applyNumberFormat="0" applyBorder="0" applyAlignment="0" applyProtection="0"/>
    <xf numFmtId="0" fontId="60" fillId="39" borderId="0" applyNumberFormat="0" applyBorder="0" applyAlignment="0" applyProtection="0"/>
    <xf numFmtId="0" fontId="61" fillId="40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61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102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102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102" fillId="38" borderId="0" applyNumberFormat="0" applyBorder="0" applyAlignment="0" applyProtection="0"/>
    <xf numFmtId="0" fontId="61" fillId="12" borderId="0" applyNumberFormat="0" applyBorder="0" applyAlignment="0" applyProtection="0"/>
    <xf numFmtId="0" fontId="60" fillId="41" borderId="0" applyNumberFormat="0" applyBorder="0" applyAlignment="0" applyProtection="0"/>
    <xf numFmtId="0" fontId="60" fillId="42" borderId="0" applyNumberFormat="0" applyBorder="0" applyAlignment="0" applyProtection="0"/>
    <xf numFmtId="0" fontId="61" fillId="43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61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102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102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44" borderId="0" applyNumberFormat="0" applyBorder="0" applyAlignment="0" applyProtection="0"/>
    <xf numFmtId="0" fontId="60" fillId="41" borderId="0" applyNumberFormat="0" applyBorder="0" applyAlignment="0" applyProtection="0"/>
    <xf numFmtId="0" fontId="60" fillId="45" borderId="0" applyNumberFormat="0" applyBorder="0" applyAlignment="0" applyProtection="0"/>
    <xf numFmtId="0" fontId="61" fillId="42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61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102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102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35" borderId="0" applyNumberFormat="0" applyBorder="0" applyAlignment="0" applyProtection="0"/>
    <xf numFmtId="0" fontId="60" fillId="39" borderId="0" applyNumberFormat="0" applyBorder="0" applyAlignment="0" applyProtection="0"/>
    <xf numFmtId="0" fontId="60" fillId="42" borderId="0" applyNumberFormat="0" applyBorder="0" applyAlignment="0" applyProtection="0"/>
    <xf numFmtId="0" fontId="61" fillId="42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61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102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102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102" fillId="35" borderId="0" applyNumberFormat="0" applyBorder="0" applyAlignment="0" applyProtection="0"/>
    <xf numFmtId="0" fontId="61" fillId="11" borderId="0" applyNumberFormat="0" applyBorder="0" applyAlignment="0" applyProtection="0"/>
    <xf numFmtId="0" fontId="60" fillId="46" borderId="0" applyNumberFormat="0" applyBorder="0" applyAlignment="0" applyProtection="0"/>
    <xf numFmtId="0" fontId="60" fillId="39" borderId="0" applyNumberFormat="0" applyBorder="0" applyAlignment="0" applyProtection="0"/>
    <xf numFmtId="0" fontId="61" fillId="40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61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102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102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9" borderId="0" applyNumberFormat="0" applyBorder="0" applyAlignment="0" applyProtection="0"/>
    <xf numFmtId="0" fontId="60" fillId="41" borderId="0" applyNumberFormat="0" applyBorder="0" applyAlignment="0" applyProtection="0"/>
    <xf numFmtId="0" fontId="60" fillId="47" borderId="0" applyNumberFormat="0" applyBorder="0" applyAlignment="0" applyProtection="0"/>
    <xf numFmtId="0" fontId="61" fillId="47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61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102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102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61" fillId="9" borderId="0" applyNumberFormat="0" applyBorder="0" applyAlignment="0" applyProtection="0"/>
    <xf numFmtId="0" fontId="198" fillId="0" borderId="0" applyFont="0" applyFill="0" applyBorder="0" applyAlignment="0" applyProtection="0"/>
    <xf numFmtId="0" fontId="199" fillId="0" borderId="0" applyFont="0" applyFill="0" applyBorder="0" applyAlignment="0" applyProtection="0"/>
    <xf numFmtId="0" fontId="198" fillId="0" borderId="0" applyFont="0" applyFill="0" applyBorder="0" applyAlignment="0" applyProtection="0"/>
    <xf numFmtId="0" fontId="198" fillId="0" borderId="0" applyFont="0" applyFill="0" applyBorder="0" applyAlignment="0" applyProtection="0"/>
    <xf numFmtId="0" fontId="199" fillId="0" borderId="0" applyFont="0" applyFill="0" applyBorder="0" applyAlignment="0" applyProtection="0"/>
    <xf numFmtId="0" fontId="198" fillId="0" borderId="0" applyFont="0" applyFill="0" applyBorder="0" applyAlignment="0" applyProtection="0"/>
    <xf numFmtId="0" fontId="197" fillId="0" borderId="0" applyFont="0" applyFill="0" applyBorder="0" applyAlignment="0" applyProtection="0"/>
    <xf numFmtId="0" fontId="197" fillId="0" borderId="0" applyFont="0" applyFill="0" applyBorder="0" applyAlignment="0" applyProtection="0"/>
    <xf numFmtId="0" fontId="198" fillId="0" borderId="0" applyFont="0" applyFill="0" applyBorder="0" applyAlignment="0" applyProtection="0"/>
    <xf numFmtId="0" fontId="19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98" fillId="0" borderId="0" applyFont="0" applyFill="0" applyBorder="0" applyAlignment="0" applyProtection="0"/>
    <xf numFmtId="0" fontId="195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62" fillId="8" borderId="0" applyNumberFormat="0" applyBorder="0" applyAlignment="0" applyProtection="0"/>
    <xf numFmtId="0" fontId="62" fillId="8" borderId="0" applyNumberFormat="0" applyBorder="0" applyAlignment="0" applyProtection="0"/>
    <xf numFmtId="0" fontId="105" fillId="8" borderId="0" applyNumberFormat="0" applyBorder="0" applyAlignment="0" applyProtection="0"/>
    <xf numFmtId="0" fontId="62" fillId="8" borderId="0" applyNumberFormat="0" applyBorder="0" applyAlignment="0" applyProtection="0"/>
    <xf numFmtId="0" fontId="48" fillId="8" borderId="0" applyNumberFormat="0" applyBorder="0" applyAlignment="0" applyProtection="0"/>
    <xf numFmtId="0" fontId="62" fillId="8" borderId="0" applyNumberFormat="0" applyBorder="0" applyAlignment="0" applyProtection="0"/>
    <xf numFmtId="0" fontId="106" fillId="0" borderId="0" applyNumberFormat="0" applyFill="0" applyBorder="0" applyAlignment="0" applyProtection="0"/>
    <xf numFmtId="202" fontId="107" fillId="48" borderId="62"/>
    <xf numFmtId="202" fontId="107" fillId="48" borderId="62"/>
    <xf numFmtId="202" fontId="107" fillId="48" borderId="62"/>
    <xf numFmtId="202" fontId="107" fillId="48" borderId="62"/>
    <xf numFmtId="202" fontId="107" fillId="48" borderId="62"/>
    <xf numFmtId="0" fontId="200" fillId="0" borderId="0"/>
    <xf numFmtId="0" fontId="199" fillId="0" borderId="0"/>
    <xf numFmtId="0" fontId="198" fillId="0" borderId="0"/>
    <xf numFmtId="0" fontId="200" fillId="0" borderId="0"/>
    <xf numFmtId="0" fontId="200" fillId="0" borderId="0"/>
    <xf numFmtId="0" fontId="199" fillId="0" borderId="0"/>
    <xf numFmtId="0" fontId="198" fillId="0" borderId="0"/>
    <xf numFmtId="0" fontId="199" fillId="0" borderId="0"/>
    <xf numFmtId="0" fontId="198" fillId="0" borderId="0"/>
    <xf numFmtId="0" fontId="199" fillId="0" borderId="0"/>
    <xf numFmtId="0" fontId="198" fillId="0" borderId="0"/>
    <xf numFmtId="0" fontId="201" fillId="0" borderId="0"/>
    <xf numFmtId="219" fontId="86" fillId="0" borderId="0" applyFill="0" applyBorder="0" applyAlignment="0"/>
    <xf numFmtId="220" fontId="86" fillId="0" borderId="0" applyFill="0" applyBorder="0" applyAlignment="0"/>
    <xf numFmtId="221" fontId="86" fillId="0" borderId="0" applyFill="0" applyBorder="0" applyAlignment="0"/>
    <xf numFmtId="222" fontId="86" fillId="0" borderId="0" applyFill="0" applyBorder="0" applyAlignment="0"/>
    <xf numFmtId="223" fontId="86" fillId="0" borderId="0" applyFill="0" applyBorder="0" applyAlignment="0"/>
    <xf numFmtId="219" fontId="86" fillId="0" borderId="0" applyFill="0" applyBorder="0" applyAlignment="0"/>
    <xf numFmtId="224" fontId="86" fillId="0" borderId="0" applyFill="0" applyBorder="0" applyAlignment="0"/>
    <xf numFmtId="220" fontId="86" fillId="0" borderId="0" applyFill="0" applyBorder="0" applyAlignment="0"/>
    <xf numFmtId="0" fontId="63" fillId="27" borderId="1" applyNumberFormat="0" applyAlignment="0" applyProtection="0"/>
    <xf numFmtId="0" fontId="63" fillId="27" borderId="1" applyFont="0" applyFill="0" applyBorder="0" applyAlignment="0" applyProtection="0"/>
    <xf numFmtId="0" fontId="63" fillId="27" borderId="1" applyFont="0" applyFill="0" applyBorder="0" applyAlignment="0" applyProtection="0"/>
    <xf numFmtId="0" fontId="63" fillId="27" borderId="1" applyNumberFormat="0" applyAlignment="0" applyProtection="0"/>
    <xf numFmtId="0" fontId="63" fillId="27" borderId="1" applyFont="0" applyFill="0" applyBorder="0" applyAlignment="0" applyProtection="0"/>
    <xf numFmtId="0" fontId="63" fillId="27" borderId="1" applyNumberFormat="0" applyAlignment="0" applyProtection="0"/>
    <xf numFmtId="0" fontId="63" fillId="27" borderId="1" applyNumberFormat="0" applyAlignment="0" applyProtection="0"/>
    <xf numFmtId="0" fontId="63" fillId="27" borderId="1" applyNumberFormat="0" applyAlignment="0" applyProtection="0"/>
    <xf numFmtId="0" fontId="109" fillId="27" borderId="1" applyNumberFormat="0" applyAlignment="0" applyProtection="0"/>
    <xf numFmtId="0" fontId="109" fillId="27" borderId="1" applyNumberFormat="0" applyAlignment="0" applyProtection="0"/>
    <xf numFmtId="0" fontId="109" fillId="27" borderId="1" applyNumberFormat="0" applyAlignment="0" applyProtection="0"/>
    <xf numFmtId="0" fontId="109" fillId="27" borderId="1" applyNumberFormat="0" applyAlignment="0" applyProtection="0"/>
    <xf numFmtId="0" fontId="109" fillId="27" borderId="1" applyNumberFormat="0" applyAlignment="0" applyProtection="0"/>
    <xf numFmtId="0" fontId="63" fillId="27" borderId="1" applyFont="0" applyFill="0" applyBorder="0" applyAlignment="0" applyProtection="0"/>
    <xf numFmtId="0" fontId="63" fillId="27" borderId="1" applyFont="0" applyFill="0" applyBorder="0" applyAlignment="0" applyProtection="0"/>
    <xf numFmtId="0" fontId="63" fillId="27" borderId="1" applyFont="0" applyFill="0" applyBorder="0" applyAlignment="0" applyProtection="0"/>
    <xf numFmtId="0" fontId="63" fillId="27" borderId="1" applyFont="0" applyFill="0" applyBorder="0" applyAlignment="0" applyProtection="0"/>
    <xf numFmtId="0" fontId="63" fillId="27" borderId="1" applyFont="0" applyFill="0" applyBorder="0" applyAlignment="0" applyProtection="0"/>
    <xf numFmtId="0" fontId="63" fillId="27" borderId="1" applyNumberFormat="0" applyAlignment="0" applyProtection="0"/>
    <xf numFmtId="0" fontId="63" fillId="27" borderId="1" applyNumberFormat="0" applyAlignment="0" applyProtection="0"/>
    <xf numFmtId="0" fontId="63" fillId="27" borderId="1" applyNumberFormat="0" applyAlignment="0" applyProtection="0"/>
    <xf numFmtId="0" fontId="63" fillId="27" borderId="1" applyNumberFormat="0" applyAlignment="0" applyProtection="0"/>
    <xf numFmtId="0" fontId="63" fillId="27" borderId="1" applyNumberFormat="0" applyAlignment="0" applyProtection="0"/>
    <xf numFmtId="0" fontId="108" fillId="27" borderId="1" applyNumberFormat="0" applyAlignment="0" applyProtection="0"/>
    <xf numFmtId="0" fontId="108" fillId="27" borderId="1" applyNumberFormat="0" applyAlignment="0" applyProtection="0"/>
    <xf numFmtId="0" fontId="108" fillId="27" borderId="1" applyNumberFormat="0" applyAlignment="0" applyProtection="0"/>
    <xf numFmtId="0" fontId="108" fillId="27" borderId="1" applyNumberFormat="0" applyAlignment="0" applyProtection="0"/>
    <xf numFmtId="0" fontId="108" fillId="27" borderId="1" applyNumberFormat="0" applyAlignment="0" applyProtection="0"/>
    <xf numFmtId="0" fontId="109" fillId="27" borderId="1" applyNumberFormat="0" applyAlignment="0" applyProtection="0"/>
    <xf numFmtId="0" fontId="110" fillId="0" borderId="0"/>
    <xf numFmtId="3" fontId="111" fillId="0" borderId="33"/>
    <xf numFmtId="3" fontId="111" fillId="0" borderId="33"/>
    <xf numFmtId="0" fontId="64" fillId="14" borderId="2" applyNumberFormat="0" applyAlignment="0" applyProtection="0"/>
    <xf numFmtId="0" fontId="64" fillId="14" borderId="2" applyNumberFormat="0" applyAlignment="0" applyProtection="0"/>
    <xf numFmtId="0" fontId="112" fillId="14" borderId="2" applyNumberFormat="0" applyAlignment="0" applyProtection="0"/>
    <xf numFmtId="0" fontId="64" fillId="14" borderId="2" applyNumberFormat="0" applyAlignment="0" applyProtection="0"/>
    <xf numFmtId="0" fontId="49" fillId="14" borderId="2" applyNumberFormat="0" applyAlignment="0" applyProtection="0"/>
    <xf numFmtId="0" fontId="49" fillId="14" borderId="2" applyNumberFormat="0" applyAlignment="0" applyProtection="0"/>
    <xf numFmtId="0" fontId="113" fillId="49" borderId="63">
      <alignment horizontal="center" wrapText="1"/>
    </xf>
    <xf numFmtId="0" fontId="113" fillId="49" borderId="63">
      <alignment horizontal="center" wrapText="1"/>
    </xf>
    <xf numFmtId="204" fontId="114" fillId="0" borderId="0"/>
    <xf numFmtId="204" fontId="114" fillId="0" borderId="0"/>
    <xf numFmtId="204" fontId="114" fillId="0" borderId="0"/>
    <xf numFmtId="204" fontId="114" fillId="0" borderId="0"/>
    <xf numFmtId="204" fontId="114" fillId="0" borderId="0"/>
    <xf numFmtId="204" fontId="114" fillId="0" borderId="0"/>
    <xf numFmtId="204" fontId="114" fillId="0" borderId="0"/>
    <xf numFmtId="204" fontId="114" fillId="0" borderId="0"/>
    <xf numFmtId="204" fontId="114" fillId="0" borderId="0"/>
    <xf numFmtId="204" fontId="114" fillId="0" borderId="0"/>
    <xf numFmtId="204" fontId="114" fillId="0" borderId="0"/>
    <xf numFmtId="204" fontId="114" fillId="0" borderId="0"/>
    <xf numFmtId="204" fontId="114" fillId="0" borderId="0"/>
    <xf numFmtId="204" fontId="114" fillId="0" borderId="0"/>
    <xf numFmtId="204" fontId="114" fillId="0" borderId="0"/>
    <xf numFmtId="204" fontId="114" fillId="0" borderId="0"/>
    <xf numFmtId="38" fontId="115" fillId="0" borderId="0" applyFont="0" applyFill="0" applyBorder="0" applyAlignment="0" applyProtection="0"/>
    <xf numFmtId="219" fontId="86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225" fontId="116" fillId="0" borderId="0" applyFont="0" applyFill="0" applyBorder="0" applyAlignment="0" applyProtection="0"/>
    <xf numFmtId="43" fontId="77" fillId="0" borderId="0" applyFont="0" applyFill="0" applyBorder="0" applyAlignment="0" applyProtection="0"/>
    <xf numFmtId="188" fontId="1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25" fontId="116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25" fontId="1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25" fontId="1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25" fontId="116" fillId="0" borderId="0" applyFont="0" applyFill="0" applyBorder="0" applyAlignment="0" applyProtection="0"/>
    <xf numFmtId="43" fontId="17" fillId="0" borderId="0" applyFont="0" applyFill="0" applyBorder="0" applyAlignment="0" applyProtection="0"/>
    <xf numFmtId="192" fontId="116" fillId="0" borderId="0" applyFont="0" applyFill="0" applyBorder="0" applyAlignment="0" applyProtection="0"/>
    <xf numFmtId="190" fontId="118" fillId="0" borderId="0" applyFill="0" applyAlignment="0" applyProtection="0"/>
    <xf numFmtId="226" fontId="116" fillId="0" borderId="0" applyFont="0" applyFill="0" applyBorder="0" applyAlignment="0" applyProtection="0"/>
    <xf numFmtId="226" fontId="11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226" fontId="116" fillId="0" borderId="0" applyFont="0" applyFill="0" applyBorder="0" applyAlignment="0" applyProtection="0"/>
    <xf numFmtId="226" fontId="116" fillId="0" borderId="0" applyFont="0" applyFill="0" applyBorder="0" applyAlignment="0" applyProtection="0"/>
    <xf numFmtId="192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192" fontId="77" fillId="0" borderId="0" applyFont="0" applyFill="0" applyBorder="0" applyAlignment="0" applyProtection="0"/>
    <xf numFmtId="20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92" fontId="77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119" fillId="0" borderId="0" applyFont="0" applyFill="0" applyBorder="0" applyAlignment="0" applyProtection="0"/>
    <xf numFmtId="210" fontId="120" fillId="0" borderId="0" applyFill="0" applyBorder="0" applyAlignment="0" applyProtection="0"/>
    <xf numFmtId="210" fontId="120" fillId="0" borderId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10" fontId="120" fillId="0" borderId="0" applyFill="0" applyBorder="0" applyAlignment="0" applyProtection="0"/>
    <xf numFmtId="43" fontId="59" fillId="0" borderId="0" applyFont="0" applyFill="0" applyBorder="0" applyAlignment="0" applyProtection="0"/>
    <xf numFmtId="206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43" fontId="17" fillId="0" borderId="0" applyFont="0" applyFill="0" applyBorder="0" applyAlignment="0" applyProtection="0"/>
    <xf numFmtId="227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19" fillId="0" borderId="0" applyFont="0" applyFill="0" applyBorder="0" applyAlignment="0" applyProtection="0"/>
    <xf numFmtId="43" fontId="77" fillId="0" borderId="0" applyFont="0" applyFill="0" applyBorder="0" applyAlignment="0" applyProtection="0"/>
    <xf numFmtId="226" fontId="17" fillId="0" borderId="0" applyFont="0" applyFill="0" applyBorder="0" applyAlignment="0" applyProtection="0"/>
    <xf numFmtId="196" fontId="11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2" fillId="0" borderId="0" applyFont="0" applyFill="0" applyBorder="0" applyAlignment="0" applyProtection="0"/>
    <xf numFmtId="228" fontId="121" fillId="0" borderId="0" applyFont="0" applyFill="0" applyBorder="0" applyAlignment="0" applyProtection="0"/>
    <xf numFmtId="40" fontId="122" fillId="0" borderId="0" applyFont="0" applyFill="0" applyBorder="0" applyAlignment="0" applyProtection="0"/>
    <xf numFmtId="43" fontId="1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29" fontId="17" fillId="0" borderId="0" applyFont="0" applyFill="0" applyBorder="0" applyAlignment="0" applyProtection="0"/>
    <xf numFmtId="22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29" fontId="17" fillId="0" borderId="0" applyFont="0" applyFill="0" applyBorder="0" applyAlignment="0" applyProtection="0"/>
    <xf numFmtId="230" fontId="123" fillId="0" borderId="0" applyFont="0" applyFill="0" applyBorder="0" applyAlignment="0" applyProtection="0"/>
    <xf numFmtId="230" fontId="12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230" fontId="123" fillId="0" borderId="0" applyFont="0" applyFill="0" applyBorder="0" applyAlignment="0" applyProtection="0"/>
    <xf numFmtId="229" fontId="123" fillId="0" borderId="0" applyFont="0" applyFill="0" applyBorder="0" applyAlignment="0" applyProtection="0"/>
    <xf numFmtId="231" fontId="19" fillId="0" borderId="0" applyFill="0" applyBorder="0" applyAlignment="0" applyProtection="0"/>
    <xf numFmtId="231" fontId="19" fillId="0" borderId="0" applyFill="0" applyBorder="0" applyAlignment="0" applyProtection="0"/>
    <xf numFmtId="231" fontId="19" fillId="0" borderId="0" applyFill="0" applyBorder="0" applyAlignment="0" applyProtection="0"/>
    <xf numFmtId="231" fontId="19" fillId="0" borderId="0" applyFill="0" applyBorder="0" applyAlignment="0" applyProtection="0"/>
    <xf numFmtId="231" fontId="19" fillId="0" borderId="0" applyFill="0" applyBorder="0" applyAlignment="0" applyProtection="0"/>
    <xf numFmtId="231" fontId="19" fillId="0" borderId="0" applyFill="0" applyBorder="0" applyAlignment="0" applyProtection="0"/>
    <xf numFmtId="232" fontId="19" fillId="0" borderId="0" applyFill="0" applyBorder="0" applyAlignment="0" applyProtection="0"/>
    <xf numFmtId="192" fontId="17" fillId="0" borderId="0" applyFont="0" applyFill="0" applyBorder="0" applyAlignment="0" applyProtection="0"/>
    <xf numFmtId="232" fontId="19" fillId="0" borderId="0" applyFill="0" applyBorder="0" applyAlignment="0" applyProtection="0"/>
    <xf numFmtId="40" fontId="4" fillId="0" borderId="0" applyFont="0" applyFill="0" applyBorder="0" applyAlignment="0" applyProtection="0"/>
    <xf numFmtId="210" fontId="78" fillId="0" borderId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77" fillId="0" borderId="0" applyFont="0" applyFill="0" applyBorder="0" applyAlignment="0" applyProtection="0"/>
    <xf numFmtId="43" fontId="17" fillId="0" borderId="0" applyFont="0" applyFill="0" applyBorder="0" applyAlignment="0" applyProtection="0"/>
    <xf numFmtId="198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7" fillId="0" borderId="0" applyFont="0" applyFill="0" applyBorder="0" applyAlignment="0" applyProtection="0"/>
    <xf numFmtId="210" fontId="120" fillId="0" borderId="0" applyFill="0" applyBorder="0" applyAlignment="0" applyProtection="0"/>
    <xf numFmtId="210" fontId="120" fillId="0" borderId="0" applyFill="0" applyBorder="0" applyAlignment="0" applyProtection="0"/>
    <xf numFmtId="210" fontId="120" fillId="0" borderId="0" applyFill="0" applyBorder="0" applyAlignment="0" applyProtection="0"/>
    <xf numFmtId="210" fontId="120" fillId="0" borderId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210" fontId="120" fillId="0" borderId="0" applyFill="0" applyBorder="0" applyAlignment="0" applyProtection="0"/>
    <xf numFmtId="43" fontId="59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119" fillId="0" borderId="0" applyFont="0" applyFill="0" applyBorder="0" applyAlignment="0" applyProtection="0"/>
    <xf numFmtId="193" fontId="19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1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92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17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3" fontId="19" fillId="0" borderId="0" applyFont="0" applyFill="0" applyBorder="0" applyAlignment="0" applyProtection="0"/>
    <xf numFmtId="19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9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2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4" fillId="0" borderId="0" applyFont="0" applyFill="0" applyBorder="0" applyAlignment="0" applyProtection="0"/>
    <xf numFmtId="204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227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33" fontId="1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03" fontId="119" fillId="0" borderId="0" applyFont="0" applyFill="0" applyBorder="0" applyAlignment="0" applyProtection="0"/>
    <xf numFmtId="198" fontId="77" fillId="0" borderId="0" applyFont="0" applyFill="0" applyBorder="0" applyAlignment="0" applyProtection="0"/>
    <xf numFmtId="198" fontId="77" fillId="0" borderId="0" applyFont="0" applyFill="0" applyBorder="0" applyAlignment="0" applyProtection="0"/>
    <xf numFmtId="233" fontId="1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2" fillId="0" borderId="0" applyFont="0" applyFill="0" applyBorder="0" applyAlignment="0" applyProtection="0"/>
    <xf numFmtId="192" fontId="117" fillId="0" borderId="0" applyFont="0" applyFill="0" applyBorder="0" applyAlignment="0" applyProtection="0"/>
    <xf numFmtId="192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33" fontId="116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92" fontId="60" fillId="0" borderId="0" applyFont="0" applyFill="0" applyBorder="0" applyAlignment="0" applyProtection="0"/>
    <xf numFmtId="233" fontId="116" fillId="0" borderId="0" applyFont="0" applyFill="0" applyBorder="0" applyAlignment="0" applyProtection="0"/>
    <xf numFmtId="192" fontId="77" fillId="0" borderId="0" applyFont="0" applyFill="0" applyBorder="0" applyAlignment="0" applyProtection="0"/>
    <xf numFmtId="187" fontId="124" fillId="0" borderId="0" applyFont="0" applyFill="0" applyBorder="0" applyAlignment="0" applyProtection="0"/>
    <xf numFmtId="192" fontId="1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33" fontId="116" fillId="0" borderId="0" applyFont="0" applyFill="0" applyBorder="0" applyAlignment="0" applyProtection="0"/>
    <xf numFmtId="188" fontId="1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31" fontId="3" fillId="0" borderId="0"/>
    <xf numFmtId="234" fontId="19" fillId="0" borderId="0">
      <protection locked="0"/>
    </xf>
    <xf numFmtId="3" fontId="17" fillId="50" borderId="0"/>
    <xf numFmtId="3" fontId="17" fillId="50" borderId="0"/>
    <xf numFmtId="3" fontId="17" fillId="50" borderId="0"/>
    <xf numFmtId="3" fontId="17" fillId="50" borderId="0"/>
    <xf numFmtId="3" fontId="17" fillId="50" borderId="0"/>
    <xf numFmtId="3" fontId="90" fillId="0" borderId="0" applyFill="0" applyBorder="0" applyAlignment="0" applyProtection="0"/>
    <xf numFmtId="235" fontId="94" fillId="0" borderId="64" applyFont="0" applyAlignment="0">
      <alignment horizontal="center"/>
    </xf>
    <xf numFmtId="0" fontId="104" fillId="37" borderId="35">
      <alignment horizontal="centerContinuous" vertical="top"/>
    </xf>
    <xf numFmtId="0" fontId="125" fillId="0" borderId="0" applyNumberFormat="0" applyAlignment="0">
      <alignment horizontal="left"/>
    </xf>
    <xf numFmtId="220" fontId="86" fillId="0" borderId="0" applyFont="0" applyFill="0" applyBorder="0" applyAlignment="0" applyProtection="0"/>
    <xf numFmtId="236" fontId="84" fillId="0" borderId="0" applyFont="0" applyFill="0" applyBorder="0" applyAlignment="0" applyProtection="0"/>
    <xf numFmtId="5" fontId="126" fillId="0" borderId="0" applyFont="0" applyFill="0" applyBorder="0" applyAlignment="0" applyProtection="0"/>
    <xf numFmtId="20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234" fontId="19" fillId="0" borderId="0">
      <protection locked="0"/>
    </xf>
    <xf numFmtId="1" fontId="127" fillId="50" borderId="0"/>
    <xf numFmtId="1" fontId="127" fillId="50" borderId="0"/>
    <xf numFmtId="1" fontId="127" fillId="50" borderId="0"/>
    <xf numFmtId="1" fontId="127" fillId="50" borderId="0"/>
    <xf numFmtId="1" fontId="127" fillId="50" borderId="0"/>
    <xf numFmtId="237" fontId="90" fillId="0" borderId="0" applyFill="0" applyBorder="0" applyAlignment="0" applyProtection="0"/>
    <xf numFmtId="238" fontId="3" fillId="0" borderId="0"/>
    <xf numFmtId="239" fontId="90" fillId="51" borderId="0" applyBorder="0"/>
    <xf numFmtId="0" fontId="114" fillId="0" borderId="0"/>
    <xf numFmtId="0" fontId="128" fillId="37" borderId="0" applyNumberFormat="0" applyFont="0" applyFill="0" applyBorder="0" applyProtection="0">
      <alignment horizontal="left"/>
    </xf>
    <xf numFmtId="0" fontId="114" fillId="0" borderId="62"/>
    <xf numFmtId="0" fontId="114" fillId="0" borderId="62"/>
    <xf numFmtId="0" fontId="114" fillId="0" borderId="62"/>
    <xf numFmtId="0" fontId="114" fillId="0" borderId="62"/>
    <xf numFmtId="0" fontId="114" fillId="0" borderId="62"/>
    <xf numFmtId="0" fontId="90" fillId="0" borderId="0" applyNumberFormat="0" applyFill="0" applyProtection="0">
      <alignment horizontal="left"/>
    </xf>
    <xf numFmtId="0" fontId="129" fillId="0" borderId="0" applyFont="0" applyFill="0" applyBorder="0" applyAlignment="0" applyProtection="0"/>
    <xf numFmtId="0" fontId="86" fillId="0" borderId="0" applyProtection="0"/>
    <xf numFmtId="0" fontId="86" fillId="0" borderId="0" applyProtection="0"/>
    <xf numFmtId="0" fontId="86" fillId="0" borderId="0" applyProtection="0"/>
    <xf numFmtId="0" fontId="86" fillId="0" borderId="0" applyProtection="0"/>
    <xf numFmtId="0" fontId="86" fillId="0" borderId="0" applyProtection="0"/>
    <xf numFmtId="0" fontId="86" fillId="0" borderId="0" applyProtection="0"/>
    <xf numFmtId="0" fontId="86" fillId="0" borderId="0" applyProtection="0"/>
    <xf numFmtId="0" fontId="86" fillId="0" borderId="0" applyProtection="0"/>
    <xf numFmtId="14" fontId="97" fillId="0" borderId="0" applyFill="0" applyBorder="0" applyAlignment="0"/>
    <xf numFmtId="0" fontId="86" fillId="0" borderId="0" applyProtection="0"/>
    <xf numFmtId="190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3" fontId="85" fillId="0" borderId="57" applyFill="0" applyBorder="0" applyProtection="0">
      <alignment horizontal="center" vertical="center"/>
    </xf>
    <xf numFmtId="4" fontId="130" fillId="0" borderId="0" applyFill="0" applyBorder="0" applyProtection="0">
      <alignment vertical="center"/>
    </xf>
    <xf numFmtId="240" fontId="3" fillId="0" borderId="0"/>
    <xf numFmtId="0" fontId="131" fillId="0" borderId="0" applyNumberFormat="0" applyFill="0" applyBorder="0" applyAlignment="0" applyProtection="0"/>
    <xf numFmtId="2" fontId="110" fillId="0" borderId="0">
      <alignment horizontal="center"/>
    </xf>
    <xf numFmtId="0" fontId="75" fillId="52" borderId="0" applyNumberFormat="0" applyBorder="0" applyAlignment="0" applyProtection="0"/>
    <xf numFmtId="0" fontId="75" fillId="53" borderId="0" applyNumberFormat="0" applyBorder="0" applyAlignment="0" applyProtection="0"/>
    <xf numFmtId="0" fontId="75" fillId="54" borderId="0" applyNumberFormat="0" applyBorder="0" applyAlignment="0" applyProtection="0"/>
    <xf numFmtId="219" fontId="86" fillId="0" borderId="0" applyFill="0" applyBorder="0" applyAlignment="0"/>
    <xf numFmtId="220" fontId="86" fillId="0" borderId="0" applyFill="0" applyBorder="0" applyAlignment="0"/>
    <xf numFmtId="219" fontId="86" fillId="0" borderId="0" applyFill="0" applyBorder="0" applyAlignment="0"/>
    <xf numFmtId="224" fontId="86" fillId="0" borderId="0" applyFill="0" applyBorder="0" applyAlignment="0"/>
    <xf numFmtId="220" fontId="86" fillId="0" borderId="0" applyFill="0" applyBorder="0" applyAlignment="0"/>
    <xf numFmtId="0" fontId="132" fillId="0" borderId="0" applyNumberFormat="0" applyAlignment="0">
      <alignment horizontal="left"/>
    </xf>
    <xf numFmtId="0" fontId="133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241" fontId="119" fillId="0" borderId="0" applyFont="0" applyFill="0" applyBorder="0" applyAlignment="0" applyProtection="0"/>
    <xf numFmtId="242" fontId="46" fillId="0" borderId="0"/>
    <xf numFmtId="242" fontId="46" fillId="0" borderId="0"/>
    <xf numFmtId="0" fontId="79" fillId="0" borderId="0"/>
    <xf numFmtId="0" fontId="79" fillId="0" borderId="0"/>
    <xf numFmtId="0" fontId="46" fillId="0" borderId="0"/>
    <xf numFmtId="0" fontId="46" fillId="0" borderId="0"/>
    <xf numFmtId="242" fontId="135" fillId="0" borderId="0" applyBorder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3" fontId="129" fillId="0" borderId="0" applyFont="0" applyFill="0" applyBorder="0" applyAlignment="0" applyProtection="0"/>
    <xf numFmtId="2" fontId="86" fillId="0" borderId="0" applyProtection="0"/>
    <xf numFmtId="2" fontId="17" fillId="50" borderId="0"/>
    <xf numFmtId="2" fontId="17" fillId="50" borderId="0"/>
    <xf numFmtId="2" fontId="17" fillId="50" borderId="0"/>
    <xf numFmtId="2" fontId="17" fillId="50" borderId="0"/>
    <xf numFmtId="2" fontId="17" fillId="50" borderId="0"/>
    <xf numFmtId="2" fontId="17" fillId="50" borderId="0"/>
    <xf numFmtId="2" fontId="86" fillId="0" borderId="0" applyProtection="0"/>
    <xf numFmtId="2" fontId="86" fillId="0" borderId="0" applyProtection="0"/>
    <xf numFmtId="2" fontId="86" fillId="0" borderId="0" applyProtection="0"/>
    <xf numFmtId="243" fontId="137" fillId="0" borderId="0">
      <alignment horizontal="right"/>
    </xf>
    <xf numFmtId="0" fontId="66" fillId="23" borderId="0" applyNumberFormat="0" applyBorder="0" applyAlignment="0" applyProtection="0"/>
    <xf numFmtId="0" fontId="66" fillId="23" borderId="0" applyNumberFormat="0" applyBorder="0" applyAlignment="0" applyProtection="0"/>
    <xf numFmtId="0" fontId="138" fillId="23" borderId="0" applyNumberFormat="0" applyBorder="0" applyAlignment="0" applyProtection="0"/>
    <xf numFmtId="0" fontId="66" fillId="23" borderId="0" applyNumberFormat="0" applyBorder="0" applyAlignment="0" applyProtection="0"/>
    <xf numFmtId="0" fontId="51" fillId="23" borderId="0" applyNumberFormat="0" applyBorder="0" applyAlignment="0" applyProtection="0"/>
    <xf numFmtId="0" fontId="66" fillId="23" borderId="0" applyNumberFormat="0" applyBorder="0" applyAlignment="0" applyProtection="0"/>
    <xf numFmtId="38" fontId="116" fillId="37" borderId="0" applyNumberFormat="0" applyBorder="0" applyAlignment="0" applyProtection="0"/>
    <xf numFmtId="0" fontId="139" fillId="0" borderId="0">
      <alignment horizontal="left"/>
    </xf>
    <xf numFmtId="0" fontId="140" fillId="0" borderId="60" applyNumberFormat="0" applyAlignment="0" applyProtection="0">
      <alignment horizontal="left" vertical="center"/>
    </xf>
    <xf numFmtId="0" fontId="140" fillId="0" borderId="37">
      <alignment horizontal="left" vertical="center"/>
    </xf>
    <xf numFmtId="0" fontId="140" fillId="0" borderId="37">
      <alignment horizontal="left" vertical="center"/>
    </xf>
    <xf numFmtId="0" fontId="141" fillId="0" borderId="0" applyNumberFormat="0" applyFill="0" applyBorder="0" applyAlignment="0" applyProtection="0"/>
    <xf numFmtId="0" fontId="67" fillId="0" borderId="65" applyNumberFormat="0" applyFill="0" applyAlignment="0" applyProtection="0"/>
    <xf numFmtId="0" fontId="67" fillId="0" borderId="65" applyNumberFormat="0" applyFill="0" applyAlignment="0" applyProtection="0"/>
    <xf numFmtId="0" fontId="143" fillId="0" borderId="65" applyNumberFormat="0" applyFill="0" applyAlignment="0" applyProtection="0"/>
    <xf numFmtId="0" fontId="67" fillId="0" borderId="65" applyNumberFormat="0" applyFill="0" applyAlignment="0" applyProtection="0"/>
    <xf numFmtId="0" fontId="142" fillId="0" borderId="65" applyNumberFormat="0" applyFill="0" applyAlignment="0" applyProtection="0"/>
    <xf numFmtId="0" fontId="143" fillId="0" borderId="65" applyNumberFormat="0" applyFill="0" applyAlignment="0" applyProtection="0"/>
    <xf numFmtId="0" fontId="68" fillId="0" borderId="66" applyNumberFormat="0" applyFill="0" applyAlignment="0" applyProtection="0"/>
    <xf numFmtId="0" fontId="68" fillId="0" borderId="66" applyNumberFormat="0" applyFill="0" applyAlignment="0" applyProtection="0"/>
    <xf numFmtId="0" fontId="145" fillId="0" borderId="66" applyNumberFormat="0" applyFill="0" applyAlignment="0" applyProtection="0"/>
    <xf numFmtId="0" fontId="68" fillId="0" borderId="66" applyNumberFormat="0" applyFill="0" applyAlignment="0" applyProtection="0"/>
    <xf numFmtId="0" fontId="144" fillId="0" borderId="66" applyNumberFormat="0" applyFill="0" applyAlignment="0" applyProtection="0"/>
    <xf numFmtId="0" fontId="145" fillId="0" borderId="66" applyNumberFormat="0" applyFill="0" applyAlignment="0" applyProtection="0"/>
    <xf numFmtId="0" fontId="69" fillId="0" borderId="67" applyNumberFormat="0" applyFill="0" applyAlignment="0" applyProtection="0"/>
    <xf numFmtId="0" fontId="69" fillId="0" borderId="67" applyNumberFormat="0" applyFill="0" applyAlignment="0" applyProtection="0"/>
    <xf numFmtId="0" fontId="147" fillId="0" borderId="67" applyNumberFormat="0" applyFill="0" applyAlignment="0" applyProtection="0"/>
    <xf numFmtId="0" fontId="69" fillId="0" borderId="67" applyNumberFormat="0" applyFill="0" applyAlignment="0" applyProtection="0"/>
    <xf numFmtId="0" fontId="146" fillId="0" borderId="67" applyNumberFormat="0" applyFill="0" applyAlignment="0" applyProtection="0"/>
    <xf numFmtId="0" fontId="147" fillId="0" borderId="67" applyNumberFormat="0" applyFill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8" fillId="0" borderId="0" applyProtection="0"/>
    <xf numFmtId="0" fontId="148" fillId="0" borderId="0" applyProtection="0"/>
    <xf numFmtId="0" fontId="140" fillId="0" borderId="0" applyProtection="0"/>
    <xf numFmtId="0" fontId="140" fillId="0" borderId="0" applyProtection="0"/>
    <xf numFmtId="0" fontId="140" fillId="0" borderId="0" applyProtection="0"/>
    <xf numFmtId="0" fontId="140" fillId="0" borderId="0" applyProtection="0"/>
    <xf numFmtId="0" fontId="140" fillId="0" borderId="0" applyProtection="0"/>
    <xf numFmtId="0" fontId="140" fillId="0" borderId="0" applyProtection="0"/>
    <xf numFmtId="0" fontId="140" fillId="0" borderId="0" applyProtection="0"/>
    <xf numFmtId="0" fontId="140" fillId="0" borderId="0" applyProtection="0"/>
    <xf numFmtId="0" fontId="140" fillId="0" borderId="0" applyProtection="0"/>
    <xf numFmtId="0" fontId="205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6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0" fontId="205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149" fillId="0" borderId="0" applyNumberFormat="0" applyFill="0" applyBorder="0" applyAlignment="0" applyProtection="0">
      <alignment vertical="top"/>
      <protection locked="0"/>
    </xf>
    <xf numFmtId="0" fontId="150" fillId="49" borderId="0">
      <alignment horizontal="left" wrapText="1"/>
    </xf>
    <xf numFmtId="0" fontId="70" fillId="5" borderId="1" applyNumberFormat="0" applyAlignment="0" applyProtection="0"/>
    <xf numFmtId="10" fontId="116" fillId="49" borderId="33" applyNumberFormat="0" applyBorder="0" applyAlignment="0" applyProtection="0"/>
    <xf numFmtId="10" fontId="116" fillId="49" borderId="33" applyNumberFormat="0" applyBorder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52" fillId="5" borderId="1" applyNumberFormat="0" applyAlignment="0" applyProtection="0"/>
    <xf numFmtId="0" fontId="52" fillId="5" borderId="1" applyNumberFormat="0" applyAlignment="0" applyProtection="0"/>
    <xf numFmtId="0" fontId="52" fillId="5" borderId="1" applyNumberFormat="0" applyAlignment="0" applyProtection="0"/>
    <xf numFmtId="0" fontId="52" fillId="5" borderId="1" applyNumberFormat="0" applyAlignment="0" applyProtection="0"/>
    <xf numFmtId="0" fontId="52" fillId="5" borderId="1" applyNumberFormat="0" applyAlignment="0" applyProtection="0"/>
    <xf numFmtId="0" fontId="52" fillId="5" borderId="1" applyNumberFormat="0" applyAlignment="0" applyProtection="0"/>
    <xf numFmtId="0" fontId="52" fillId="5" borderId="1" applyNumberFormat="0" applyAlignment="0" applyProtection="0"/>
    <xf numFmtId="0" fontId="52" fillId="5" borderId="1" applyNumberFormat="0" applyAlignment="0" applyProtection="0"/>
    <xf numFmtId="0" fontId="52" fillId="5" borderId="1" applyNumberFormat="0" applyAlignment="0" applyProtection="0"/>
    <xf numFmtId="0" fontId="52" fillId="5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52" fillId="5" borderId="1" applyNumberFormat="0" applyAlignment="0" applyProtection="0"/>
    <xf numFmtId="0" fontId="52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151" fillId="27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203" fillId="5" borderId="1" applyNumberFormat="0" applyAlignment="0" applyProtection="0"/>
    <xf numFmtId="38" fontId="152" fillId="0" borderId="0"/>
    <xf numFmtId="38" fontId="153" fillId="0" borderId="0"/>
    <xf numFmtId="38" fontId="154" fillId="0" borderId="0"/>
    <xf numFmtId="38" fontId="155" fillId="0" borderId="0"/>
    <xf numFmtId="0" fontId="137" fillId="0" borderId="0"/>
    <xf numFmtId="0" fontId="137" fillId="0" borderId="0"/>
    <xf numFmtId="0" fontId="137" fillId="0" borderId="0"/>
    <xf numFmtId="0" fontId="156" fillId="55" borderId="62"/>
    <xf numFmtId="0" fontId="156" fillId="55" borderId="62"/>
    <xf numFmtId="0" fontId="156" fillId="55" borderId="62"/>
    <xf numFmtId="0" fontId="156" fillId="55" borderId="62"/>
    <xf numFmtId="0" fontId="156" fillId="55" borderId="62"/>
    <xf numFmtId="0" fontId="127" fillId="0" borderId="0" applyNumberFormat="0" applyFont="0" applyFill="0" applyBorder="0" applyProtection="0">
      <alignment horizontal="left" vertical="center"/>
    </xf>
    <xf numFmtId="202" fontId="157" fillId="0" borderId="62"/>
    <xf numFmtId="202" fontId="157" fillId="0" borderId="62"/>
    <xf numFmtId="202" fontId="157" fillId="0" borderId="62"/>
    <xf numFmtId="202" fontId="157" fillId="0" borderId="62"/>
    <xf numFmtId="202" fontId="157" fillId="0" borderId="62"/>
    <xf numFmtId="219" fontId="86" fillId="0" borderId="0" applyFill="0" applyBorder="0" applyAlignment="0"/>
    <xf numFmtId="220" fontId="86" fillId="0" borderId="0" applyFill="0" applyBorder="0" applyAlignment="0"/>
    <xf numFmtId="219" fontId="86" fillId="0" borderId="0" applyFill="0" applyBorder="0" applyAlignment="0"/>
    <xf numFmtId="224" fontId="86" fillId="0" borderId="0" applyFill="0" applyBorder="0" applyAlignment="0"/>
    <xf numFmtId="220" fontId="86" fillId="0" borderId="0" applyFill="0" applyBorder="0" applyAlignment="0"/>
    <xf numFmtId="0" fontId="71" fillId="0" borderId="68" applyNumberFormat="0" applyFill="0" applyAlignment="0" applyProtection="0"/>
    <xf numFmtId="0" fontId="71" fillId="0" borderId="68" applyNumberFormat="0" applyFill="0" applyAlignment="0" applyProtection="0"/>
    <xf numFmtId="0" fontId="159" fillId="0" borderId="68" applyNumberFormat="0" applyFill="0" applyAlignment="0" applyProtection="0"/>
    <xf numFmtId="0" fontId="71" fillId="0" borderId="68" applyNumberFormat="0" applyFill="0" applyAlignment="0" applyProtection="0"/>
    <xf numFmtId="0" fontId="158" fillId="0" borderId="68" applyNumberFormat="0" applyFill="0" applyAlignment="0" applyProtection="0"/>
    <xf numFmtId="0" fontId="158" fillId="0" borderId="68" applyNumberFormat="0" applyFill="0" applyAlignment="0" applyProtection="0"/>
    <xf numFmtId="190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160" fillId="0" borderId="58"/>
    <xf numFmtId="189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244" fontId="161" fillId="0" borderId="0" applyFont="0" applyFill="0" applyBorder="0" applyAlignment="0" applyProtection="0"/>
    <xf numFmtId="245" fontId="161" fillId="0" borderId="0" applyFont="0" applyFill="0" applyBorder="0" applyAlignment="0" applyProtection="0"/>
    <xf numFmtId="189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0" fontId="122" fillId="0" borderId="0" applyFont="0" applyFill="0" applyBorder="0" applyAlignment="0" applyProtection="0"/>
    <xf numFmtId="0" fontId="122" fillId="0" borderId="0" applyFont="0" applyFill="0" applyBorder="0" applyAlignment="0" applyProtection="0"/>
    <xf numFmtId="0" fontId="129" fillId="0" borderId="0" applyFont="0" applyFill="0" applyBorder="0" applyAlignment="0" applyProtection="0"/>
    <xf numFmtId="0" fontId="162" fillId="0" borderId="0"/>
    <xf numFmtId="0" fontId="72" fillId="7" borderId="0" applyNumberFormat="0" applyBorder="0" applyAlignment="0" applyProtection="0"/>
    <xf numFmtId="0" fontId="72" fillId="7" borderId="0" applyNumberFormat="0" applyBorder="0" applyAlignment="0" applyProtection="0"/>
    <xf numFmtId="0" fontId="164" fillId="7" borderId="0" applyNumberFormat="0" applyBorder="0" applyAlignment="0" applyProtection="0"/>
    <xf numFmtId="0" fontId="72" fillId="7" borderId="0" applyNumberFormat="0" applyBorder="0" applyAlignment="0" applyProtection="0"/>
    <xf numFmtId="0" fontId="163" fillId="7" borderId="0" applyNumberFormat="0" applyBorder="0" applyAlignment="0" applyProtection="0"/>
    <xf numFmtId="0" fontId="72" fillId="7" borderId="0" applyNumberFormat="0" applyBorder="0" applyAlignment="0" applyProtection="0"/>
    <xf numFmtId="37" fontId="165" fillId="0" borderId="0"/>
    <xf numFmtId="204" fontId="166" fillId="0" borderId="0"/>
    <xf numFmtId="204" fontId="166" fillId="0" borderId="0"/>
    <xf numFmtId="0" fontId="17" fillId="0" borderId="0"/>
    <xf numFmtId="0" fontId="208" fillId="0" borderId="0"/>
    <xf numFmtId="0" fontId="209" fillId="0" borderId="0"/>
    <xf numFmtId="0" fontId="56" fillId="0" borderId="0"/>
    <xf numFmtId="0" fontId="210" fillId="0" borderId="0"/>
    <xf numFmtId="0" fontId="5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1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9" fillId="0" borderId="0"/>
    <xf numFmtId="0" fontId="5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59" fillId="0" borderId="0"/>
    <xf numFmtId="0" fontId="5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9" fillId="0" borderId="0"/>
    <xf numFmtId="0" fontId="5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8" fillId="0" borderId="0"/>
    <xf numFmtId="0" fontId="59" fillId="0" borderId="0"/>
    <xf numFmtId="0" fontId="210" fillId="0" borderId="0"/>
    <xf numFmtId="0" fontId="5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4" fillId="0" borderId="0"/>
    <xf numFmtId="0" fontId="5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5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9" fillId="0" borderId="0"/>
    <xf numFmtId="0" fontId="5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5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9" fillId="0" borderId="0"/>
    <xf numFmtId="0" fontId="59" fillId="0" borderId="0"/>
    <xf numFmtId="0" fontId="17" fillId="0" borderId="0"/>
    <xf numFmtId="0" fontId="5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9" fillId="0" borderId="0"/>
    <xf numFmtId="0" fontId="59" fillId="0" borderId="0"/>
    <xf numFmtId="0" fontId="5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9" fillId="0" borderId="0"/>
    <xf numFmtId="0" fontId="59" fillId="0" borderId="0"/>
    <xf numFmtId="0" fontId="5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8" fillId="0" borderId="0"/>
    <xf numFmtId="0" fontId="210" fillId="0" borderId="0"/>
    <xf numFmtId="0" fontId="77" fillId="0" borderId="0"/>
    <xf numFmtId="0" fontId="17" fillId="0" borderId="0" applyNumberFormat="0" applyFont="0" applyFill="0" applyBorder="0" applyAlignment="0" applyProtection="0">
      <alignment vertical="top"/>
    </xf>
    <xf numFmtId="0" fontId="211" fillId="0" borderId="0"/>
    <xf numFmtId="0" fontId="17" fillId="0" borderId="0"/>
    <xf numFmtId="0" fontId="17" fillId="0" borderId="0"/>
    <xf numFmtId="0" fontId="120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17" fillId="0" borderId="0" applyNumberFormat="0" applyFont="0" applyFill="0" applyBorder="0" applyAlignment="0" applyProtection="0">
      <alignment vertical="top"/>
    </xf>
    <xf numFmtId="0" fontId="17" fillId="0" borderId="0"/>
    <xf numFmtId="0" fontId="42" fillId="0" borderId="0"/>
    <xf numFmtId="0" fontId="17" fillId="0" borderId="0"/>
    <xf numFmtId="0" fontId="208" fillId="0" borderId="0"/>
    <xf numFmtId="0" fontId="208" fillId="0" borderId="0"/>
    <xf numFmtId="0" fontId="210" fillId="0" borderId="0"/>
    <xf numFmtId="0" fontId="19" fillId="0" borderId="0"/>
    <xf numFmtId="0" fontId="17" fillId="0" borderId="0"/>
    <xf numFmtId="3" fontId="42" fillId="0" borderId="0" applyFill="0" applyBorder="0" applyAlignment="0"/>
    <xf numFmtId="0" fontId="17" fillId="0" borderId="0"/>
    <xf numFmtId="0" fontId="19" fillId="0" borderId="0"/>
    <xf numFmtId="0" fontId="150" fillId="0" borderId="0"/>
    <xf numFmtId="0" fontId="19" fillId="0" borderId="0"/>
    <xf numFmtId="0" fontId="17" fillId="0" borderId="0" applyNumberFormat="0" applyFont="0" applyFill="0" applyBorder="0" applyAlignment="0" applyProtection="0">
      <alignment vertical="top"/>
    </xf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17" fillId="0" borderId="0" applyNumberFormat="0" applyFont="0" applyFill="0" applyBorder="0" applyAlignment="0" applyProtection="0">
      <alignment vertical="top"/>
    </xf>
    <xf numFmtId="0" fontId="19" fillId="0" borderId="0"/>
    <xf numFmtId="0" fontId="59" fillId="0" borderId="0"/>
    <xf numFmtId="0" fontId="59" fillId="0" borderId="0"/>
    <xf numFmtId="0" fontId="59" fillId="0" borderId="0"/>
    <xf numFmtId="0" fontId="1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7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1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209" fillId="0" borderId="0"/>
    <xf numFmtId="0" fontId="56" fillId="0" borderId="0"/>
    <xf numFmtId="0" fontId="77" fillId="0" borderId="0"/>
    <xf numFmtId="0" fontId="209" fillId="0" borderId="0"/>
    <xf numFmtId="0" fontId="209" fillId="0" borderId="0"/>
    <xf numFmtId="0" fontId="208" fillId="0" borderId="0"/>
    <xf numFmtId="0" fontId="210" fillId="0" borderId="0"/>
    <xf numFmtId="0" fontId="90" fillId="0" borderId="0"/>
    <xf numFmtId="0" fontId="56" fillId="0" borderId="0"/>
    <xf numFmtId="0" fontId="209" fillId="0" borderId="0"/>
    <xf numFmtId="0" fontId="19" fillId="0" borderId="0"/>
    <xf numFmtId="0" fontId="56" fillId="0" borderId="0"/>
    <xf numFmtId="0" fontId="17" fillId="0" borderId="0"/>
    <xf numFmtId="0" fontId="56" fillId="0" borderId="0"/>
    <xf numFmtId="0" fontId="120" fillId="0" borderId="0"/>
    <xf numFmtId="0" fontId="209" fillId="0" borderId="0"/>
    <xf numFmtId="0" fontId="120" fillId="0" borderId="0"/>
    <xf numFmtId="0" fontId="19" fillId="0" borderId="0"/>
    <xf numFmtId="0" fontId="56" fillId="0" borderId="0"/>
    <xf numFmtId="0" fontId="120" fillId="0" borderId="0"/>
    <xf numFmtId="0" fontId="84" fillId="0" borderId="0"/>
    <xf numFmtId="0" fontId="17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77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16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7" fillId="0" borderId="0"/>
    <xf numFmtId="0" fontId="59" fillId="0" borderId="0"/>
    <xf numFmtId="0" fontId="59" fillId="0" borderId="0"/>
    <xf numFmtId="0" fontId="59" fillId="0" borderId="0"/>
    <xf numFmtId="0" fontId="17" fillId="0" borderId="0"/>
    <xf numFmtId="0" fontId="59" fillId="0" borderId="0"/>
    <xf numFmtId="0" fontId="59" fillId="0" borderId="0"/>
    <xf numFmtId="0" fontId="59" fillId="0" borderId="0"/>
    <xf numFmtId="0" fontId="17" fillId="0" borderId="0"/>
    <xf numFmtId="0" fontId="59" fillId="0" borderId="0"/>
    <xf numFmtId="0" fontId="59" fillId="0" borderId="0"/>
    <xf numFmtId="0" fontId="59" fillId="0" borderId="0"/>
    <xf numFmtId="0" fontId="17" fillId="0" borderId="0"/>
    <xf numFmtId="0" fontId="59" fillId="0" borderId="0"/>
    <xf numFmtId="0" fontId="59" fillId="0" borderId="0"/>
    <xf numFmtId="0" fontId="59" fillId="0" borderId="0"/>
    <xf numFmtId="0" fontId="17" fillId="0" borderId="0"/>
    <xf numFmtId="0" fontId="59" fillId="0" borderId="0"/>
    <xf numFmtId="0" fontId="59" fillId="0" borderId="0"/>
    <xf numFmtId="0" fontId="59" fillId="0" borderId="0"/>
    <xf numFmtId="0" fontId="17" fillId="0" borderId="0"/>
    <xf numFmtId="0" fontId="17" fillId="0" borderId="0"/>
    <xf numFmtId="0" fontId="59" fillId="0" borderId="0"/>
    <xf numFmtId="0" fontId="17" fillId="0" borderId="0"/>
    <xf numFmtId="0" fontId="59" fillId="0" borderId="0"/>
    <xf numFmtId="0" fontId="59" fillId="0" borderId="0"/>
    <xf numFmtId="0" fontId="59" fillId="0" borderId="0"/>
    <xf numFmtId="0" fontId="1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7" fillId="0" borderId="0"/>
    <xf numFmtId="0" fontId="17" fillId="0" borderId="0"/>
    <xf numFmtId="0" fontId="212" fillId="0" borderId="0"/>
    <xf numFmtId="0" fontId="17" fillId="0" borderId="0"/>
    <xf numFmtId="0" fontId="212" fillId="0" borderId="0"/>
    <xf numFmtId="0" fontId="212" fillId="0" borderId="0"/>
    <xf numFmtId="0" fontId="17" fillId="0" borderId="0"/>
    <xf numFmtId="0" fontId="212" fillId="0" borderId="0"/>
    <xf numFmtId="0" fontId="17" fillId="0" borderId="0"/>
    <xf numFmtId="0" fontId="209" fillId="0" borderId="0"/>
    <xf numFmtId="0" fontId="17" fillId="0" borderId="0"/>
    <xf numFmtId="0" fontId="77" fillId="0" borderId="0"/>
    <xf numFmtId="0" fontId="17" fillId="0" borderId="0"/>
    <xf numFmtId="0" fontId="168" fillId="0" borderId="0"/>
    <xf numFmtId="0" fontId="116" fillId="0" borderId="0"/>
    <xf numFmtId="0" fontId="19" fillId="0" borderId="0"/>
    <xf numFmtId="0" fontId="81" fillId="0" borderId="0"/>
    <xf numFmtId="0" fontId="116" fillId="0" borderId="0"/>
    <xf numFmtId="0" fontId="17" fillId="0" borderId="0"/>
    <xf numFmtId="0" fontId="77" fillId="0" borderId="0"/>
    <xf numFmtId="0" fontId="17" fillId="0" borderId="0"/>
    <xf numFmtId="0" fontId="77" fillId="0" borderId="0"/>
    <xf numFmtId="0" fontId="17" fillId="0" borderId="0"/>
    <xf numFmtId="0" fontId="77" fillId="0" borderId="0"/>
    <xf numFmtId="0" fontId="208" fillId="0" borderId="0"/>
    <xf numFmtId="0" fontId="60" fillId="0" borderId="0"/>
    <xf numFmtId="0" fontId="17" fillId="0" borderId="0"/>
    <xf numFmtId="0" fontId="77" fillId="0" borderId="0"/>
    <xf numFmtId="0" fontId="77" fillId="0" borderId="0"/>
    <xf numFmtId="0" fontId="208" fillId="0" borderId="0"/>
    <xf numFmtId="0" fontId="208" fillId="0" borderId="0"/>
    <xf numFmtId="0" fontId="208" fillId="0" borderId="0"/>
    <xf numFmtId="0" fontId="210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19" fillId="0" borderId="0"/>
    <xf numFmtId="0" fontId="1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69" fillId="0" borderId="0"/>
    <xf numFmtId="0" fontId="17" fillId="0" borderId="0"/>
    <xf numFmtId="0" fontId="208" fillId="0" borderId="0"/>
    <xf numFmtId="0" fontId="210" fillId="0" borderId="0"/>
    <xf numFmtId="0" fontId="208" fillId="0" borderId="0"/>
    <xf numFmtId="0" fontId="210" fillId="0" borderId="0"/>
    <xf numFmtId="0" fontId="208" fillId="0" borderId="0"/>
    <xf numFmtId="0" fontId="210" fillId="0" borderId="0"/>
    <xf numFmtId="0" fontId="208" fillId="0" borderId="0"/>
    <xf numFmtId="0" fontId="210" fillId="0" borderId="0"/>
    <xf numFmtId="0" fontId="208" fillId="0" borderId="0"/>
    <xf numFmtId="0" fontId="210" fillId="0" borderId="0"/>
    <xf numFmtId="0" fontId="208" fillId="0" borderId="0"/>
    <xf numFmtId="0" fontId="210" fillId="0" borderId="0"/>
    <xf numFmtId="0" fontId="208" fillId="0" borderId="0"/>
    <xf numFmtId="0" fontId="2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9" fillId="0" borderId="0"/>
    <xf numFmtId="0" fontId="17" fillId="0" borderId="0"/>
    <xf numFmtId="0" fontId="208" fillId="0" borderId="0"/>
    <xf numFmtId="0" fontId="210" fillId="0" borderId="0"/>
    <xf numFmtId="0" fontId="5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9" fillId="0" borderId="0"/>
    <xf numFmtId="0" fontId="17" fillId="0" borderId="0"/>
    <xf numFmtId="0" fontId="209" fillId="0" borderId="0"/>
    <xf numFmtId="0" fontId="56" fillId="0" borderId="0"/>
    <xf numFmtId="0" fontId="17" fillId="0" borderId="0"/>
    <xf numFmtId="0" fontId="209" fillId="0" borderId="0"/>
    <xf numFmtId="0" fontId="56" fillId="0" borderId="0"/>
    <xf numFmtId="0" fontId="17" fillId="0" borderId="0"/>
    <xf numFmtId="0" fontId="209" fillId="0" borderId="0"/>
    <xf numFmtId="0" fontId="56" fillId="0" borderId="0"/>
    <xf numFmtId="0" fontId="17" fillId="0" borderId="0"/>
    <xf numFmtId="0" fontId="209" fillId="0" borderId="0"/>
    <xf numFmtId="0" fontId="56" fillId="0" borderId="0"/>
    <xf numFmtId="0" fontId="17" fillId="0" borderId="0"/>
    <xf numFmtId="0" fontId="209" fillId="0" borderId="0"/>
    <xf numFmtId="0" fontId="56" fillId="0" borderId="0"/>
    <xf numFmtId="0" fontId="17" fillId="0" borderId="0"/>
    <xf numFmtId="0" fontId="209" fillId="0" borderId="0"/>
    <xf numFmtId="0" fontId="56" fillId="0" borderId="0"/>
    <xf numFmtId="0" fontId="209" fillId="0" borderId="0"/>
    <xf numFmtId="0" fontId="56" fillId="0" borderId="0"/>
    <xf numFmtId="0" fontId="209" fillId="0" borderId="0"/>
    <xf numFmtId="0" fontId="56" fillId="0" borderId="0"/>
    <xf numFmtId="0" fontId="209" fillId="0" borderId="0"/>
    <xf numFmtId="0" fontId="56" fillId="0" borderId="0"/>
    <xf numFmtId="0" fontId="209" fillId="0" borderId="0"/>
    <xf numFmtId="0" fontId="56" fillId="0" borderId="0"/>
    <xf numFmtId="0" fontId="213" fillId="0" borderId="0"/>
    <xf numFmtId="0" fontId="59" fillId="0" borderId="0"/>
    <xf numFmtId="0" fontId="17" fillId="0" borderId="0"/>
    <xf numFmtId="0" fontId="59" fillId="0" borderId="0"/>
    <xf numFmtId="0" fontId="209" fillId="0" borderId="0"/>
    <xf numFmtId="0" fontId="56" fillId="0" borderId="0"/>
    <xf numFmtId="0" fontId="209" fillId="0" borderId="0"/>
    <xf numFmtId="0" fontId="56" fillId="0" borderId="0"/>
    <xf numFmtId="0" fontId="209" fillId="0" borderId="0"/>
    <xf numFmtId="0" fontId="56" fillId="0" borderId="0"/>
    <xf numFmtId="0" fontId="209" fillId="0" borderId="0"/>
    <xf numFmtId="0" fontId="56" fillId="0" borderId="0"/>
    <xf numFmtId="0" fontId="209" fillId="0" borderId="0"/>
    <xf numFmtId="0" fontId="56" fillId="0" borderId="0"/>
    <xf numFmtId="0" fontId="209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6" fillId="0" borderId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90" fillId="4" borderId="3" applyNumberFormat="0" applyFont="0" applyAlignment="0" applyProtection="0"/>
    <xf numFmtId="0" fontId="90" fillId="4" borderId="3" applyNumberFormat="0" applyFont="0" applyAlignment="0" applyProtection="0"/>
    <xf numFmtId="0" fontId="90" fillId="4" borderId="3" applyNumberFormat="0" applyFont="0" applyAlignment="0" applyProtection="0"/>
    <xf numFmtId="0" fontId="90" fillId="4" borderId="3" applyNumberFormat="0" applyFont="0" applyAlignment="0" applyProtection="0"/>
    <xf numFmtId="0" fontId="90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90" fillId="0" borderId="0" applyFill="0" applyBorder="0" applyAlignment="0" applyProtection="0"/>
    <xf numFmtId="0" fontId="90" fillId="0" borderId="0" applyFill="0" applyBorder="0" applyAlignment="0" applyProtection="0"/>
    <xf numFmtId="0" fontId="3" fillId="0" borderId="0" applyNumberFormat="0" applyAlignment="0">
      <alignment horizontal="center"/>
    </xf>
    <xf numFmtId="0" fontId="73" fillId="27" borderId="4" applyNumberFormat="0" applyAlignment="0" applyProtection="0"/>
    <xf numFmtId="0" fontId="73" fillId="27" borderId="4" applyNumberFormat="0" applyAlignment="0" applyProtection="0"/>
    <xf numFmtId="0" fontId="73" fillId="27" borderId="4" applyNumberFormat="0" applyAlignment="0" applyProtection="0"/>
    <xf numFmtId="0" fontId="73" fillId="27" borderId="4" applyNumberFormat="0" applyAlignment="0" applyProtection="0"/>
    <xf numFmtId="0" fontId="73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73" fillId="27" borderId="4" applyNumberFormat="0" applyAlignment="0" applyProtection="0"/>
    <xf numFmtId="0" fontId="73" fillId="27" borderId="4" applyNumberFormat="0" applyAlignment="0" applyProtection="0"/>
    <xf numFmtId="0" fontId="73" fillId="27" borderId="4" applyNumberFormat="0" applyAlignment="0" applyProtection="0"/>
    <xf numFmtId="0" fontId="73" fillId="27" borderId="4" applyNumberFormat="0" applyAlignment="0" applyProtection="0"/>
    <xf numFmtId="0" fontId="73" fillId="27" borderId="4" applyNumberFormat="0" applyAlignment="0" applyProtection="0"/>
    <xf numFmtId="0" fontId="54" fillId="27" borderId="4" applyNumberFormat="0" applyAlignment="0" applyProtection="0"/>
    <xf numFmtId="0" fontId="54" fillId="27" borderId="4" applyNumberFormat="0" applyAlignment="0" applyProtection="0"/>
    <xf numFmtId="0" fontId="54" fillId="27" borderId="4" applyNumberFormat="0" applyAlignment="0" applyProtection="0"/>
    <xf numFmtId="0" fontId="54" fillId="27" borderId="4" applyNumberFormat="0" applyAlignment="0" applyProtection="0"/>
    <xf numFmtId="0" fontId="54" fillId="27" borderId="4" applyNumberFormat="0" applyAlignment="0" applyProtection="0"/>
    <xf numFmtId="0" fontId="73" fillId="27" borderId="4" applyNumberFormat="0" applyAlignment="0" applyProtection="0"/>
    <xf numFmtId="0" fontId="170" fillId="27" borderId="4" applyNumberFormat="0" applyAlignment="0" applyProtection="0"/>
    <xf numFmtId="246" fontId="171" fillId="0" borderId="69" applyProtection="0">
      <alignment horizontal="left" vertical="top" wrapText="1"/>
    </xf>
    <xf numFmtId="0" fontId="172" fillId="0" borderId="0" applyFont="0" applyFill="0" applyBorder="0" applyAlignment="0" applyProtection="0"/>
    <xf numFmtId="247" fontId="94" fillId="0" borderId="0" applyFont="0" applyFill="0" applyBorder="0" applyAlignment="0" applyProtection="0"/>
    <xf numFmtId="223" fontId="86" fillId="0" borderId="0" applyFont="0" applyFill="0" applyBorder="0" applyAlignment="0" applyProtection="0"/>
    <xf numFmtId="248" fontId="173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2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17" fillId="0" borderId="0" applyFont="0" applyFill="0" applyBorder="0" applyAlignment="0" applyProtection="0"/>
    <xf numFmtId="10" fontId="129" fillId="0" borderId="0" applyFont="0" applyFill="0" applyBorder="0" applyAlignment="0" applyProtection="0"/>
    <xf numFmtId="219" fontId="86" fillId="0" borderId="0" applyFill="0" applyBorder="0" applyAlignment="0"/>
    <xf numFmtId="220" fontId="86" fillId="0" borderId="0" applyFill="0" applyBorder="0" applyAlignment="0"/>
    <xf numFmtId="219" fontId="86" fillId="0" borderId="0" applyFill="0" applyBorder="0" applyAlignment="0"/>
    <xf numFmtId="224" fontId="86" fillId="0" borderId="0" applyFill="0" applyBorder="0" applyAlignment="0"/>
    <xf numFmtId="220" fontId="86" fillId="0" borderId="0" applyFill="0" applyBorder="0" applyAlignment="0"/>
    <xf numFmtId="41" fontId="17" fillId="0" borderId="0" applyFont="0" applyFill="0" applyBorder="0" applyAlignment="0" applyProtection="0"/>
    <xf numFmtId="249" fontId="86" fillId="0" borderId="0" applyFont="0" applyFill="0" applyBorder="0" applyAlignment="0" applyProtection="0"/>
    <xf numFmtId="0" fontId="174" fillId="0" borderId="33">
      <alignment horizontal="center" vertical="center"/>
    </xf>
    <xf numFmtId="0" fontId="174" fillId="0" borderId="33">
      <alignment horizontal="center" vertical="center"/>
    </xf>
    <xf numFmtId="0" fontId="175" fillId="0" borderId="70" applyBorder="0">
      <alignment vertical="top"/>
      <protection locked="0"/>
    </xf>
    <xf numFmtId="1" fontId="17" fillId="0" borderId="34" applyNumberFormat="0" applyFill="0" applyAlignment="0" applyProtection="0">
      <alignment horizontal="center" vertical="center"/>
    </xf>
    <xf numFmtId="1" fontId="17" fillId="0" borderId="34" applyNumberFormat="0" applyFill="0" applyAlignment="0" applyProtection="0">
      <alignment horizontal="center" vertical="center"/>
    </xf>
    <xf numFmtId="1" fontId="17" fillId="0" borderId="34" applyNumberFormat="0" applyFill="0" applyAlignment="0" applyProtection="0">
      <alignment horizontal="center" vertical="center"/>
    </xf>
    <xf numFmtId="1" fontId="17" fillId="0" borderId="34" applyNumberFormat="0" applyFill="0" applyAlignment="0" applyProtection="0">
      <alignment horizontal="center" vertical="center"/>
    </xf>
    <xf numFmtId="1" fontId="17" fillId="0" borderId="34" applyNumberFormat="0" applyFill="0" applyAlignment="0" applyProtection="0">
      <alignment horizontal="center" vertical="center"/>
    </xf>
    <xf numFmtId="1" fontId="17" fillId="0" borderId="34" applyNumberFormat="0" applyFill="0" applyAlignment="0" applyProtection="0">
      <alignment horizontal="center" vertical="center"/>
    </xf>
    <xf numFmtId="1" fontId="17" fillId="0" borderId="34" applyNumberFormat="0" applyFill="0" applyAlignment="0" applyProtection="0">
      <alignment horizontal="center" vertical="center"/>
    </xf>
    <xf numFmtId="1" fontId="17" fillId="0" borderId="34" applyNumberFormat="0" applyFill="0" applyAlignment="0" applyProtection="0">
      <alignment horizontal="center" vertical="center"/>
    </xf>
    <xf numFmtId="1" fontId="17" fillId="0" borderId="34" applyNumberFormat="0" applyFill="0" applyAlignment="0" applyProtection="0">
      <alignment horizontal="center" vertical="center"/>
    </xf>
    <xf numFmtId="0" fontId="176" fillId="17" borderId="0"/>
    <xf numFmtId="0" fontId="114" fillId="0" borderId="0"/>
    <xf numFmtId="250" fontId="17" fillId="0" borderId="0" applyNumberFormat="0" applyFill="0" applyBorder="0" applyAlignment="0" applyProtection="0">
      <alignment horizontal="left"/>
    </xf>
    <xf numFmtId="38" fontId="127" fillId="0" borderId="0" applyNumberFormat="0" applyFont="0" applyFill="0" applyBorder="0" applyAlignment="0"/>
    <xf numFmtId="0" fontId="3" fillId="0" borderId="0" applyNumberFormat="0" applyBorder="0" applyAlignment="0" applyProtection="0">
      <alignment horizontal="center"/>
    </xf>
    <xf numFmtId="0" fontId="177" fillId="0" borderId="0" applyNumberFormat="0" applyFill="0" applyBorder="0" applyAlignment="0" applyProtection="0"/>
    <xf numFmtId="0" fontId="178" fillId="0" borderId="34">
      <alignment horizontal="left"/>
    </xf>
    <xf numFmtId="0" fontId="122" fillId="0" borderId="0"/>
    <xf numFmtId="0" fontId="17" fillId="0" borderId="0"/>
    <xf numFmtId="0" fontId="17" fillId="0" borderId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42" fillId="0" borderId="0" applyFont="0" applyFill="0" applyBorder="0" applyAlignment="0" applyProtection="0"/>
    <xf numFmtId="0" fontId="160" fillId="0" borderId="0"/>
    <xf numFmtId="0" fontId="179" fillId="49" borderId="0">
      <alignment wrapText="1"/>
    </xf>
    <xf numFmtId="40" fontId="180" fillId="0" borderId="0" applyBorder="0">
      <alignment horizontal="right"/>
    </xf>
    <xf numFmtId="5" fontId="110" fillId="0" borderId="0" applyFill="0" applyBorder="0" applyAlignment="0" applyProtection="0"/>
    <xf numFmtId="0" fontId="114" fillId="0" borderId="62"/>
    <xf numFmtId="0" fontId="114" fillId="0" borderId="62"/>
    <xf numFmtId="0" fontId="114" fillId="0" borderId="62"/>
    <xf numFmtId="0" fontId="114" fillId="0" borderId="62"/>
    <xf numFmtId="0" fontId="114" fillId="0" borderId="62"/>
    <xf numFmtId="49" fontId="97" fillId="0" borderId="0" applyFill="0" applyBorder="0" applyAlignment="0"/>
    <xf numFmtId="251" fontId="86" fillId="0" borderId="0" applyFill="0" applyBorder="0" applyAlignment="0"/>
    <xf numFmtId="252" fontId="86" fillId="0" borderId="0" applyFill="0" applyBorder="0" applyAlignment="0"/>
    <xf numFmtId="0" fontId="181" fillId="0" borderId="0"/>
    <xf numFmtId="0" fontId="74" fillId="0" borderId="0" applyNumberFormat="0" applyFill="0" applyBorder="0" applyAlignment="0" applyProtection="0"/>
    <xf numFmtId="0" fontId="183" fillId="56" borderId="0"/>
    <xf numFmtId="0" fontId="184" fillId="0" borderId="0" applyAlignment="0" applyProtection="0"/>
    <xf numFmtId="0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85" fillId="0" borderId="0" applyAlignment="0" applyProtection="0"/>
    <xf numFmtId="0" fontId="182" fillId="0" borderId="0" applyNumberFormat="0" applyFill="0" applyBorder="0" applyAlignment="0" applyProtection="0"/>
    <xf numFmtId="0" fontId="186" fillId="0" borderId="0">
      <alignment vertical="center"/>
    </xf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86" fillId="0" borderId="72" applyProtection="0"/>
    <xf numFmtId="0" fontId="86" fillId="0" borderId="72" applyProtection="0"/>
    <xf numFmtId="0" fontId="75" fillId="0" borderId="71" applyNumberFormat="0" applyFill="0" applyAlignment="0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75" fillId="0" borderId="71" applyNumberFormat="0" applyFill="0" applyAlignment="0" applyProtection="0"/>
    <xf numFmtId="0" fontId="188" fillId="0" borderId="71" applyNumberFormat="0" applyFill="0" applyAlignment="0" applyProtection="0"/>
    <xf numFmtId="0" fontId="156" fillId="0" borderId="73"/>
    <xf numFmtId="0" fontId="156" fillId="0" borderId="62"/>
    <xf numFmtId="0" fontId="156" fillId="0" borderId="62"/>
    <xf numFmtId="0" fontId="156" fillId="0" borderId="62"/>
    <xf numFmtId="0" fontId="156" fillId="0" borderId="62"/>
    <xf numFmtId="0" fontId="156" fillId="0" borderId="62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9" fillId="0" borderId="0"/>
    <xf numFmtId="253" fontId="17" fillId="0" borderId="0" applyFont="0" applyFill="0" applyBorder="0" applyAlignment="0" applyProtection="0"/>
    <xf numFmtId="254" fontId="17" fillId="0" borderId="0" applyFont="0" applyFill="0" applyBorder="0" applyAlignment="0" applyProtection="0"/>
    <xf numFmtId="255" fontId="86" fillId="0" borderId="0" applyFont="0" applyFill="0" applyBorder="0" applyAlignment="0" applyProtection="0"/>
    <xf numFmtId="215" fontId="94" fillId="0" borderId="0" applyFont="0" applyFill="0" applyBorder="0" applyAlignment="0" applyProtection="0"/>
    <xf numFmtId="238" fontId="94" fillId="0" borderId="0" applyFont="0" applyFill="0" applyBorder="0" applyAlignment="0" applyProtection="0"/>
    <xf numFmtId="205" fontId="19" fillId="0" borderId="0" applyFont="0" applyFill="0" applyBorder="0" applyAlignment="0" applyProtection="0"/>
    <xf numFmtId="256" fontId="190" fillId="0" borderId="0" applyFont="0" applyFill="0" applyBorder="0" applyAlignment="0" applyProtection="0"/>
    <xf numFmtId="2" fontId="129" fillId="0" borderId="0" applyFont="0" applyFill="0" applyBorder="0" applyAlignment="0" applyProtection="0"/>
    <xf numFmtId="189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61" fillId="0" borderId="0" applyNumberFormat="0" applyFont="0" applyFill="0" applyBorder="0" applyProtection="0">
      <alignment horizontal="center" vertical="center" wrapText="1"/>
    </xf>
    <xf numFmtId="257" fontId="84" fillId="0" borderId="0" applyFont="0" applyFill="0" applyBorder="0" applyAlignment="0" applyProtection="0"/>
    <xf numFmtId="258" fontId="84" fillId="0" borderId="0" applyFont="0" applyFill="0" applyBorder="0" applyAlignment="0" applyProtection="0"/>
    <xf numFmtId="253" fontId="17" fillId="0" borderId="0" applyFont="0" applyFill="0" applyBorder="0" applyAlignment="0" applyProtection="0"/>
    <xf numFmtId="259" fontId="93" fillId="0" borderId="0" applyFont="0" applyFill="0" applyBorder="0" applyAlignment="0" applyProtection="0"/>
    <xf numFmtId="0" fontId="93" fillId="0" borderId="0"/>
    <xf numFmtId="214" fontId="17" fillId="0" borderId="0" applyFont="0" applyFill="0" applyBorder="0" applyAlignment="0" applyProtection="0"/>
    <xf numFmtId="4" fontId="93" fillId="0" borderId="0" applyFont="0" applyFill="0" applyBorder="0" applyAlignment="0" applyProtection="0"/>
    <xf numFmtId="0" fontId="109" fillId="27" borderId="1" applyNumberFormat="0" applyAlignment="0" applyProtection="0"/>
    <xf numFmtId="0" fontId="109" fillId="27" borderId="1" applyNumberFormat="0" applyAlignment="0" applyProtection="0"/>
    <xf numFmtId="0" fontId="109" fillId="27" borderId="1" applyNumberFormat="0" applyAlignment="0" applyProtection="0"/>
    <xf numFmtId="0" fontId="109" fillId="27" borderId="1" applyNumberFormat="0" applyAlignment="0" applyProtection="0"/>
    <xf numFmtId="0" fontId="109" fillId="27" borderId="1" applyNumberFormat="0" applyAlignment="0" applyProtection="0"/>
    <xf numFmtId="0" fontId="191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38" fontId="19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214" fontId="77" fillId="0" borderId="0" applyFont="0" applyFill="0" applyBorder="0" applyAlignment="0" applyProtection="0"/>
    <xf numFmtId="43" fontId="17" fillId="0" borderId="0" applyFont="0" applyFill="0" applyBorder="0" applyAlignment="0" applyProtection="0"/>
    <xf numFmtId="192" fontId="42" fillId="0" borderId="0" applyFont="0" applyFill="0" applyBorder="0" applyAlignment="0" applyProtection="0"/>
    <xf numFmtId="214" fontId="77" fillId="0" borderId="0" applyFont="0" applyFill="0" applyBorder="0" applyAlignment="0" applyProtection="0"/>
    <xf numFmtId="262" fontId="17" fillId="0" borderId="0" applyFont="0" applyFill="0" applyBorder="0" applyAlignment="0" applyProtection="0"/>
    <xf numFmtId="263" fontId="17" fillId="0" borderId="0" applyFont="0" applyFill="0" applyBorder="0" applyAlignment="0" applyProtection="0"/>
    <xf numFmtId="263" fontId="17" fillId="0" borderId="0" applyFont="0" applyFill="0" applyBorder="0" applyAlignment="0" applyProtection="0"/>
    <xf numFmtId="199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14" fontId="77" fillId="0" borderId="0" applyFont="0" applyFill="0" applyBorder="0" applyAlignment="0" applyProtection="0"/>
    <xf numFmtId="261" fontId="17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194" fontId="17" fillId="0" borderId="0" applyFont="0" applyFill="0" applyBorder="0" applyAlignment="0" applyProtection="0"/>
    <xf numFmtId="43" fontId="80" fillId="0" borderId="0" applyFont="0" applyFill="0" applyBorder="0" applyAlignment="0" applyProtection="0"/>
    <xf numFmtId="210" fontId="42" fillId="0" borderId="0" applyFill="0" applyBorder="0" applyAlignment="0" applyProtection="0"/>
    <xf numFmtId="43" fontId="17" fillId="0" borderId="0" applyFont="0" applyFill="0" applyBorder="0" applyAlignment="0" applyProtection="0"/>
    <xf numFmtId="197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9" fillId="0" borderId="0" applyFont="0" applyFill="0" applyBorder="0" applyAlignment="0" applyProtection="0"/>
    <xf numFmtId="230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192" fontId="60" fillId="0" borderId="0" applyFont="0" applyFill="0" applyBorder="0" applyAlignment="0" applyProtection="0"/>
    <xf numFmtId="43" fontId="17" fillId="0" borderId="0" applyFont="0" applyFill="0" applyBorder="0" applyAlignment="0" applyProtection="0"/>
    <xf numFmtId="230" fontId="17" fillId="0" borderId="0" applyFont="0" applyFill="0" applyBorder="0" applyAlignment="0" applyProtection="0"/>
    <xf numFmtId="192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92" fontId="7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192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92" fontId="17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92" fontId="77" fillId="0" borderId="0" applyFont="0" applyFill="0" applyBorder="0" applyAlignment="0" applyProtection="0"/>
    <xf numFmtId="0" fontId="17" fillId="0" borderId="0" applyFont="0" applyFill="0" applyBorder="0" applyAlignment="0" applyProtection="0"/>
    <xf numFmtId="43" fontId="173" fillId="0" borderId="0" applyFont="0" applyFill="0" applyBorder="0" applyAlignment="0" applyProtection="0"/>
    <xf numFmtId="214" fontId="7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77" fillId="0" borderId="0" applyFont="0" applyFill="0" applyBorder="0" applyAlignment="0" applyProtection="0"/>
    <xf numFmtId="214" fontId="77" fillId="0" borderId="0" applyFont="0" applyFill="0" applyBorder="0" applyAlignment="0" applyProtection="0"/>
    <xf numFmtId="214" fontId="77" fillId="0" borderId="0" applyFont="0" applyFill="0" applyBorder="0" applyAlignment="0" applyProtection="0"/>
    <xf numFmtId="260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214" fontId="77" fillId="0" borderId="0" applyFont="0" applyFill="0" applyBorder="0" applyAlignment="0" applyProtection="0"/>
    <xf numFmtId="43" fontId="17" fillId="0" borderId="0" applyFont="0" applyFill="0" applyBorder="0" applyAlignment="0" applyProtection="0"/>
    <xf numFmtId="214" fontId="77" fillId="0" borderId="0" applyFont="0" applyFill="0" applyBorder="0" applyAlignment="0" applyProtection="0"/>
    <xf numFmtId="43" fontId="17" fillId="0" borderId="0" applyFont="0" applyFill="0" applyBorder="0" applyAlignment="0" applyProtection="0"/>
    <xf numFmtId="214" fontId="77" fillId="0" borderId="0" applyFont="0" applyFill="0" applyBorder="0" applyAlignment="0" applyProtection="0"/>
    <xf numFmtId="43" fontId="17" fillId="0" borderId="0" applyFont="0" applyFill="0" applyBorder="0" applyAlignment="0" applyProtection="0"/>
    <xf numFmtId="20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7" fillId="0" borderId="0" applyNumberFormat="0" applyFill="0" applyBorder="0" applyAlignment="0" applyProtection="0"/>
    <xf numFmtId="0" fontId="192" fillId="0" borderId="0" applyNumberFormat="0" applyFill="0" applyBorder="0" applyAlignment="0" applyProtection="0">
      <alignment vertical="top"/>
      <protection locked="0"/>
    </xf>
    <xf numFmtId="0" fontId="112" fillId="14" borderId="2" applyNumberFormat="0" applyAlignment="0" applyProtection="0"/>
    <xf numFmtId="0" fontId="159" fillId="0" borderId="68" applyNumberFormat="0" applyFill="0" applyAlignment="0" applyProtection="0"/>
    <xf numFmtId="0" fontId="138" fillId="23" borderId="0" applyNumberFormat="0" applyBorder="0" applyAlignment="0" applyProtection="0"/>
    <xf numFmtId="0" fontId="193" fillId="0" borderId="0" applyNumberFormat="0" applyFill="0" applyBorder="0" applyAlignment="0" applyProtection="0">
      <alignment vertical="top"/>
      <protection locked="0"/>
    </xf>
    <xf numFmtId="9" fontId="194" fillId="0" borderId="0" applyFont="0" applyFill="0" applyBorder="0" applyAlignment="0" applyProtection="0"/>
    <xf numFmtId="2" fontId="19" fillId="0" borderId="0" applyNumberFormat="0"/>
    <xf numFmtId="0" fontId="17" fillId="0" borderId="0"/>
    <xf numFmtId="0" fontId="80" fillId="0" borderId="0"/>
    <xf numFmtId="0" fontId="17" fillId="0" borderId="0"/>
    <xf numFmtId="0" fontId="17" fillId="0" borderId="0"/>
    <xf numFmtId="0" fontId="19" fillId="0" borderId="0"/>
    <xf numFmtId="0" fontId="3" fillId="0" borderId="0"/>
    <xf numFmtId="0" fontId="17" fillId="0" borderId="0"/>
    <xf numFmtId="0" fontId="3" fillId="0" borderId="0"/>
    <xf numFmtId="0" fontId="19" fillId="0" borderId="0"/>
    <xf numFmtId="0" fontId="17" fillId="0" borderId="0"/>
    <xf numFmtId="0" fontId="84" fillId="0" borderId="0"/>
    <xf numFmtId="0" fontId="17" fillId="0" borderId="0"/>
    <xf numFmtId="0" fontId="4" fillId="0" borderId="0"/>
    <xf numFmtId="0" fontId="208" fillId="0" borderId="0"/>
    <xf numFmtId="0" fontId="17" fillId="0" borderId="0"/>
    <xf numFmtId="0" fontId="210" fillId="0" borderId="0"/>
    <xf numFmtId="0" fontId="3" fillId="0" borderId="0"/>
    <xf numFmtId="0" fontId="42" fillId="0" borderId="0"/>
    <xf numFmtId="0" fontId="83" fillId="0" borderId="0"/>
    <xf numFmtId="0" fontId="42" fillId="0" borderId="0"/>
    <xf numFmtId="0" fontId="17" fillId="0" borderId="0"/>
    <xf numFmtId="0" fontId="59" fillId="0" borderId="0"/>
    <xf numFmtId="0" fontId="19" fillId="0" borderId="0"/>
    <xf numFmtId="0" fontId="77" fillId="0" borderId="0"/>
    <xf numFmtId="0" fontId="17" fillId="0" borderId="0"/>
    <xf numFmtId="0" fontId="19" fillId="0" borderId="0"/>
    <xf numFmtId="0" fontId="41" fillId="0" borderId="0"/>
    <xf numFmtId="0" fontId="17" fillId="0" borderId="0"/>
    <xf numFmtId="0" fontId="17" fillId="0" borderId="0"/>
    <xf numFmtId="0" fontId="19" fillId="0" borderId="0"/>
    <xf numFmtId="0" fontId="17" fillId="0" borderId="0" applyNumberFormat="0" applyFont="0" applyFill="0" applyBorder="0" applyAlignment="0" applyProtection="0">
      <alignment vertical="top"/>
    </xf>
    <xf numFmtId="0" fontId="17" fillId="0" borderId="0" applyNumberFormat="0" applyFont="0" applyFill="0" applyBorder="0" applyAlignment="0" applyProtection="0">
      <alignment vertical="top"/>
    </xf>
    <xf numFmtId="0" fontId="17" fillId="0" borderId="0"/>
    <xf numFmtId="0" fontId="84" fillId="0" borderId="0"/>
    <xf numFmtId="3" fontId="42" fillId="0" borderId="0" applyFill="0" applyBorder="0" applyAlignment="0"/>
    <xf numFmtId="0" fontId="208" fillId="0" borderId="0"/>
    <xf numFmtId="0" fontId="210" fillId="0" borderId="0"/>
    <xf numFmtId="0" fontId="209" fillId="0" borderId="0"/>
    <xf numFmtId="0" fontId="17" fillId="0" borderId="0"/>
    <xf numFmtId="0" fontId="19" fillId="0" borderId="0"/>
    <xf numFmtId="0" fontId="84" fillId="0" borderId="0"/>
    <xf numFmtId="0" fontId="1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41" fillId="0" borderId="0"/>
    <xf numFmtId="0" fontId="19" fillId="0" borderId="0"/>
    <xf numFmtId="0" fontId="17" fillId="0" borderId="0"/>
    <xf numFmtId="0" fontId="17" fillId="0" borderId="0"/>
    <xf numFmtId="0" fontId="60" fillId="0" borderId="0"/>
    <xf numFmtId="0" fontId="17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209" fillId="0" borderId="0"/>
    <xf numFmtId="0" fontId="56" fillId="0" borderId="0"/>
    <xf numFmtId="0" fontId="56" fillId="0" borderId="0"/>
    <xf numFmtId="0" fontId="209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213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9" fillId="20" borderId="0" applyNumberFormat="0" applyBorder="0" applyAlignment="0" applyProtection="0"/>
    <xf numFmtId="0" fontId="59" fillId="20" borderId="0" applyNumberFormat="0" applyBorder="0" applyAlignment="0" applyProtection="0"/>
    <xf numFmtId="0" fontId="59" fillId="8" borderId="0" applyNumberFormat="0" applyBorder="0" applyAlignment="0" applyProtection="0"/>
    <xf numFmtId="0" fontId="59" fillId="8" borderId="0" applyNumberFormat="0" applyBorder="0" applyAlignment="0" applyProtection="0"/>
    <xf numFmtId="0" fontId="17" fillId="0" borderId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17" fillId="0" borderId="0"/>
    <xf numFmtId="0" fontId="59" fillId="27" borderId="0" applyNumberFormat="0" applyBorder="0" applyAlignment="0" applyProtection="0"/>
    <xf numFmtId="0" fontId="59" fillId="27" borderId="0" applyNumberFormat="0" applyBorder="0" applyAlignment="0" applyProtection="0"/>
    <xf numFmtId="0" fontId="59" fillId="20" borderId="0" applyNumberFormat="0" applyBorder="0" applyAlignment="0" applyProtection="0"/>
    <xf numFmtId="0" fontId="59" fillId="5" borderId="0" applyNumberFormat="0" applyBorder="0" applyAlignment="0" applyProtection="0"/>
    <xf numFmtId="0" fontId="59" fillId="8" borderId="0" applyNumberFormat="0" applyBorder="0" applyAlignment="0" applyProtection="0"/>
    <xf numFmtId="0" fontId="59" fillId="3" borderId="0" applyNumberFormat="0" applyBorder="0" applyAlignment="0" applyProtection="0"/>
    <xf numFmtId="0" fontId="59" fillId="23" borderId="0" applyNumberFormat="0" applyBorder="0" applyAlignment="0" applyProtection="0"/>
    <xf numFmtId="0" fontId="59" fillId="4" borderId="0" applyNumberFormat="0" applyBorder="0" applyAlignment="0" applyProtection="0"/>
    <xf numFmtId="0" fontId="59" fillId="13" borderId="0" applyNumberFormat="0" applyBorder="0" applyAlignment="0" applyProtection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6" borderId="0" applyNumberFormat="0" applyBorder="0" applyAlignment="0" applyProtection="0"/>
    <xf numFmtId="0" fontId="59" fillId="5" borderId="0" applyNumberFormat="0" applyBorder="0" applyAlignment="0" applyProtection="0"/>
    <xf numFmtId="0" fontId="59" fillId="4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1" borderId="0" applyNumberFormat="0" applyBorder="0" applyAlignment="0" applyProtection="0"/>
    <xf numFmtId="0" fontId="59" fillId="31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2" borderId="0" applyNumberFormat="0" applyBorder="0" applyAlignment="0" applyProtection="0"/>
    <xf numFmtId="0" fontId="59" fillId="27" borderId="0" applyNumberFormat="0" applyBorder="0" applyAlignment="0" applyProtection="0"/>
    <xf numFmtId="0" fontId="59" fillId="3" borderId="0" applyNumberFormat="0" applyBorder="0" applyAlignment="0" applyProtection="0"/>
    <xf numFmtId="0" fontId="59" fillId="3" borderId="0" applyNumberFormat="0" applyBorder="0" applyAlignment="0" applyProtection="0"/>
    <xf numFmtId="0" fontId="59" fillId="31" borderId="0" applyNumberFormat="0" applyBorder="0" applyAlignment="0" applyProtection="0"/>
    <xf numFmtId="0" fontId="59" fillId="7" borderId="0" applyNumberFormat="0" applyBorder="0" applyAlignment="0" applyProtection="0"/>
    <xf numFmtId="0" fontId="59" fillId="13" borderId="0" applyNumberFormat="0" applyBorder="0" applyAlignment="0" applyProtection="0"/>
    <xf numFmtId="0" fontId="59" fillId="27" borderId="0" applyNumberFormat="0" applyBorder="0" applyAlignment="0" applyProtection="0"/>
    <xf numFmtId="0" fontId="59" fillId="2" borderId="0" applyNumberFormat="0" applyBorder="0" applyAlignment="0" applyProtection="0"/>
    <xf numFmtId="0" fontId="59" fillId="2" borderId="0" applyNumberFormat="0" applyBorder="0" applyAlignment="0" applyProtection="0"/>
    <xf numFmtId="0" fontId="59" fillId="10" borderId="0" applyNumberFormat="0" applyBorder="0" applyAlignment="0" applyProtection="0"/>
    <xf numFmtId="0" fontId="59" fillId="7" borderId="0" applyNumberFormat="0" applyBorder="0" applyAlignment="0" applyProtection="0"/>
    <xf numFmtId="0" fontId="17" fillId="0" borderId="0"/>
    <xf numFmtId="43" fontId="21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9" fillId="0" borderId="0" applyFont="0" applyFill="0" applyBorder="0" applyAlignment="0" applyProtection="0"/>
    <xf numFmtId="192" fontId="210" fillId="0" borderId="0" applyFont="0" applyFill="0" applyBorder="0" applyAlignment="0" applyProtection="0"/>
    <xf numFmtId="192" fontId="210" fillId="0" borderId="0" applyFont="0" applyFill="0" applyBorder="0" applyAlignment="0" applyProtection="0"/>
    <xf numFmtId="192" fontId="210" fillId="0" borderId="0" applyFont="0" applyFill="0" applyBorder="0" applyAlignment="0" applyProtection="0"/>
    <xf numFmtId="192" fontId="210" fillId="0" borderId="0" applyFont="0" applyFill="0" applyBorder="0" applyAlignment="0" applyProtection="0"/>
    <xf numFmtId="192" fontId="210" fillId="0" borderId="0" applyFont="0" applyFill="0" applyBorder="0" applyAlignment="0" applyProtection="0"/>
    <xf numFmtId="192" fontId="210" fillId="0" borderId="0" applyFont="0" applyFill="0" applyBorder="0" applyAlignment="0" applyProtection="0"/>
    <xf numFmtId="192" fontId="210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192" fontId="21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56" fillId="0" borderId="0"/>
    <xf numFmtId="0" fontId="5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9" fillId="0" borderId="0"/>
    <xf numFmtId="0" fontId="59" fillId="0" borderId="0"/>
    <xf numFmtId="0" fontId="1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9" fillId="0" borderId="0"/>
    <xf numFmtId="0" fontId="56" fillId="0" borderId="0"/>
    <xf numFmtId="0" fontId="56" fillId="0" borderId="0"/>
    <xf numFmtId="0" fontId="56" fillId="0" borderId="0"/>
    <xf numFmtId="0" fontId="59" fillId="0" borderId="0"/>
    <xf numFmtId="0" fontId="56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9" fillId="0" borderId="0" applyFont="0" applyFill="0" applyBorder="0" applyAlignment="0" applyProtection="0"/>
    <xf numFmtId="192" fontId="21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7" fillId="0" borderId="0"/>
    <xf numFmtId="0" fontId="59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51" fillId="5" borderId="1" applyNumberFormat="0" applyAlignment="0" applyProtection="0"/>
    <xf numFmtId="0" fontId="151" fillId="5" borderId="1" applyNumberFormat="0" applyAlignment="0" applyProtection="0"/>
    <xf numFmtId="0" fontId="151" fillId="5" borderId="1" applyNumberFormat="0" applyAlignment="0" applyProtection="0"/>
    <xf numFmtId="0" fontId="151" fillId="5" borderId="1" applyNumberFormat="0" applyAlignment="0" applyProtection="0"/>
    <xf numFmtId="0" fontId="151" fillId="5" borderId="1" applyNumberFormat="0" applyAlignment="0" applyProtection="0"/>
    <xf numFmtId="0" fontId="164" fillId="7" borderId="0" applyNumberFormat="0" applyBorder="0" applyAlignment="0" applyProtection="0"/>
    <xf numFmtId="9" fontId="7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8" fillId="0" borderId="71" applyNumberFormat="0" applyFill="0" applyAlignment="0" applyProtection="0"/>
    <xf numFmtId="0" fontId="188" fillId="0" borderId="71" applyNumberFormat="0" applyFill="0" applyAlignment="0" applyProtection="0"/>
    <xf numFmtId="0" fontId="188" fillId="0" borderId="71" applyNumberFormat="0" applyFill="0" applyAlignment="0" applyProtection="0"/>
    <xf numFmtId="0" fontId="188" fillId="0" borderId="71" applyNumberFormat="0" applyFill="0" applyAlignment="0" applyProtection="0"/>
    <xf numFmtId="0" fontId="188" fillId="0" borderId="71" applyNumberFormat="0" applyFill="0" applyAlignment="0" applyProtection="0"/>
    <xf numFmtId="0" fontId="105" fillId="8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264" fontId="17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02" fillId="38" borderId="0" applyNumberFormat="0" applyBorder="0" applyAlignment="0" applyProtection="0"/>
    <xf numFmtId="0" fontId="102" fillId="12" borderId="0" applyNumberFormat="0" applyBorder="0" applyAlignment="0" applyProtection="0"/>
    <xf numFmtId="0" fontId="102" fillId="44" borderId="0" applyNumberFormat="0" applyBorder="0" applyAlignment="0" applyProtection="0"/>
    <xf numFmtId="0" fontId="102" fillId="35" borderId="0" applyNumberFormat="0" applyBorder="0" applyAlignment="0" applyProtection="0"/>
    <xf numFmtId="0" fontId="102" fillId="11" borderId="0" applyNumberFormat="0" applyBorder="0" applyAlignment="0" applyProtection="0"/>
    <xf numFmtId="0" fontId="102" fillId="9" borderId="0" applyNumberFormat="0" applyBorder="0" applyAlignment="0" applyProtection="0"/>
    <xf numFmtId="0" fontId="214" fillId="0" borderId="6"/>
    <xf numFmtId="0" fontId="124" fillId="0" borderId="29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" fillId="4" borderId="3" applyNumberFormat="0" applyFont="0" applyAlignment="0" applyProtection="0"/>
    <xf numFmtId="0" fontId="59" fillId="4" borderId="3" applyNumberFormat="0" applyFont="0" applyAlignment="0" applyProtection="0"/>
    <xf numFmtId="0" fontId="59" fillId="4" borderId="3" applyNumberFormat="0" applyFont="0" applyAlignment="0" applyProtection="0"/>
    <xf numFmtId="0" fontId="59" fillId="4" borderId="3" applyNumberFormat="0" applyFont="0" applyAlignment="0" applyProtection="0"/>
    <xf numFmtId="0" fontId="59" fillId="4" borderId="3" applyNumberFormat="0" applyFont="0" applyAlignment="0" applyProtection="0"/>
    <xf numFmtId="0" fontId="59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7" fillId="4" borderId="3" applyNumberFormat="0" applyFont="0" applyAlignment="0" applyProtection="0"/>
    <xf numFmtId="0" fontId="143" fillId="0" borderId="65" applyNumberFormat="0" applyFill="0" applyAlignment="0" applyProtection="0"/>
    <xf numFmtId="0" fontId="145" fillId="0" borderId="66" applyNumberFormat="0" applyFill="0" applyAlignment="0" applyProtection="0"/>
    <xf numFmtId="0" fontId="147" fillId="0" borderId="67" applyNumberFormat="0" applyFill="0" applyAlignment="0" applyProtection="0"/>
    <xf numFmtId="0" fontId="147" fillId="0" borderId="0" applyNumberFormat="0" applyFill="0" applyBorder="0" applyAlignment="0" applyProtection="0"/>
    <xf numFmtId="41" fontId="215" fillId="0" borderId="0" applyFont="0" applyFill="0" applyBorder="0" applyAlignment="0" applyProtection="0"/>
    <xf numFmtId="41" fontId="215" fillId="0" borderId="0" applyFont="0" applyFill="0" applyBorder="0" applyAlignment="0" applyProtection="0"/>
    <xf numFmtId="0" fontId="215" fillId="0" borderId="0"/>
    <xf numFmtId="0" fontId="215" fillId="0" borderId="0"/>
    <xf numFmtId="0" fontId="215" fillId="0" borderId="0"/>
    <xf numFmtId="0" fontId="215" fillId="0" borderId="0"/>
    <xf numFmtId="0" fontId="215" fillId="0" borderId="0"/>
    <xf numFmtId="0" fontId="216" fillId="0" borderId="0"/>
    <xf numFmtId="0" fontId="42" fillId="0" borderId="6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44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9" borderId="0" applyNumberFormat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203" fontId="1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21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42" fillId="0" borderId="0"/>
    <xf numFmtId="0" fontId="1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214" fontId="7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17" fillId="0" borderId="0"/>
    <xf numFmtId="0" fontId="59" fillId="0" borderId="0"/>
    <xf numFmtId="0" fontId="61" fillId="35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17" fillId="0" borderId="0"/>
    <xf numFmtId="0" fontId="17" fillId="0" borderId="0"/>
    <xf numFmtId="0" fontId="70" fillId="5" borderId="1" applyNumberFormat="0" applyAlignment="0" applyProtection="0"/>
    <xf numFmtId="0" fontId="70" fillId="5" borderId="1" applyNumberFormat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44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1" fillId="35" borderId="0" applyNumberFormat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17" fillId="0" borderId="0" applyFont="0" applyFill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43" fontId="17" fillId="0" borderId="0" applyFont="0" applyFill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70" fillId="5" borderId="1" applyNumberFormat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70" fillId="5" borderId="1" applyNumberFormat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70" fillId="5" borderId="1" applyNumberFormat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70" fillId="5" borderId="1" applyNumberFormat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70" fillId="5" borderId="1" applyNumberFormat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70" fillId="5" borderId="1" applyNumberFormat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70" fillId="5" borderId="1" applyNumberFormat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70" fillId="5" borderId="1" applyNumberFormat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61" fillId="9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61" fillId="9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61" fillId="9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61" fillId="9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61" fillId="11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44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0" fillId="5" borderId="1" applyNumberFormat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61" fillId="11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12" borderId="0" applyNumberFormat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1" fillId="12" borderId="0" applyNumberFormat="0" applyBorder="0" applyAlignment="0" applyProtection="0"/>
    <xf numFmtId="0" fontId="61" fillId="11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0" fontId="61" fillId="12" borderId="0" applyNumberFormat="0" applyBorder="0" applyAlignment="0" applyProtection="0"/>
    <xf numFmtId="0" fontId="61" fillId="11" borderId="0" applyNumberFormat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0" fontId="61" fillId="38" borderId="0" applyNumberFormat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70" fillId="5" borderId="1" applyNumberFormat="0" applyAlignment="0" applyProtection="0"/>
    <xf numFmtId="0" fontId="61" fillId="12" borderId="0" applyNumberFormat="0" applyBorder="0" applyAlignment="0" applyProtection="0"/>
    <xf numFmtId="43" fontId="17" fillId="0" borderId="0" applyFont="0" applyFill="0" applyBorder="0" applyAlignment="0" applyProtection="0"/>
    <xf numFmtId="0" fontId="61" fillId="38" borderId="0" applyNumberFormat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1" fillId="9" borderId="0" applyNumberFormat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1" fillId="11" borderId="0" applyNumberFormat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70" fillId="5" borderId="1" applyNumberFormat="0" applyAlignment="0" applyProtection="0"/>
    <xf numFmtId="0" fontId="61" fillId="12" borderId="0" applyNumberFormat="0" applyBorder="0" applyAlignment="0" applyProtection="0"/>
    <xf numFmtId="43" fontId="17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61" fillId="11" borderId="0" applyNumberFormat="0" applyBorder="0" applyAlignment="0" applyProtection="0"/>
    <xf numFmtId="43" fontId="17" fillId="0" borderId="0" applyFont="0" applyFill="0" applyBorder="0" applyAlignment="0" applyProtection="0"/>
    <xf numFmtId="0" fontId="61" fillId="12" borderId="0" applyNumberFormat="0" applyBorder="0" applyAlignment="0" applyProtection="0"/>
    <xf numFmtId="0" fontId="70" fillId="5" borderId="1" applyNumberFormat="0" applyAlignment="0" applyProtection="0"/>
    <xf numFmtId="0" fontId="56" fillId="0" borderId="0"/>
    <xf numFmtId="0" fontId="56" fillId="0" borderId="0"/>
    <xf numFmtId="0" fontId="61" fillId="11" borderId="0" applyNumberFormat="0" applyBorder="0" applyAlignment="0" applyProtection="0"/>
    <xf numFmtId="0" fontId="56" fillId="0" borderId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56" fillId="0" borderId="0"/>
    <xf numFmtId="0" fontId="61" fillId="44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61" fillId="11" borderId="0" applyNumberFormat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9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43" fontId="17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38" borderId="0" applyNumberFormat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70" fillId="5" borderId="1" applyNumberFormat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43" fontId="17" fillId="0" borderId="0" applyFont="0" applyFill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38" borderId="0" applyNumberFormat="0" applyBorder="0" applyAlignment="0" applyProtection="0"/>
    <xf numFmtId="0" fontId="70" fillId="5" borderId="1" applyNumberFormat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74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1" fillId="38" borderId="0" applyNumberFormat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70" fillId="5" borderId="1" applyNumberFormat="0" applyAlignment="0" applyProtection="0"/>
    <xf numFmtId="0" fontId="61" fillId="12" borderId="0" applyNumberFormat="0" applyBorder="0" applyAlignment="0" applyProtection="0"/>
    <xf numFmtId="0" fontId="61" fillId="9" borderId="0" applyNumberFormat="0" applyBorder="0" applyAlignment="0" applyProtection="0"/>
    <xf numFmtId="43" fontId="56" fillId="0" borderId="0" applyFont="0" applyFill="0" applyBorder="0" applyAlignment="0" applyProtection="0"/>
    <xf numFmtId="0" fontId="61" fillId="11" borderId="0" applyNumberFormat="0" applyBorder="0" applyAlignment="0" applyProtection="0"/>
    <xf numFmtId="0" fontId="61" fillId="44" borderId="0" applyNumberFormat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38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1" fillId="38" borderId="0" applyNumberFormat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38" borderId="0" applyNumberFormat="0" applyBorder="0" applyAlignment="0" applyProtection="0"/>
    <xf numFmtId="0" fontId="70" fillId="5" borderId="1" applyNumberFormat="0" applyAlignment="0" applyProtection="0"/>
    <xf numFmtId="0" fontId="61" fillId="12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4" fillId="0" borderId="0" applyNumberForma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1" fillId="38" borderId="0" applyNumberFormat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70" fillId="5" borderId="1" applyNumberFormat="0" applyAlignment="0" applyProtection="0"/>
    <xf numFmtId="0" fontId="61" fillId="12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61" fillId="35" borderId="0" applyNumberFormat="0" applyBorder="0" applyAlignment="0" applyProtection="0"/>
    <xf numFmtId="0" fontId="61" fillId="9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61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61" fillId="12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11" borderId="0" applyNumberFormat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61" fillId="11" borderId="0" applyNumberFormat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44" borderId="0" applyNumberFormat="0" applyBorder="0" applyAlignment="0" applyProtection="0"/>
    <xf numFmtId="0" fontId="61" fillId="11" borderId="0" applyNumberFormat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61" fillId="44" borderId="0" applyNumberFormat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61" fillId="12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61" fillId="44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70" fillId="5" borderId="1" applyNumberFormat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43" fontId="17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61" fillId="44" borderId="0" applyNumberFormat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61" fillId="44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0" fontId="70" fillId="5" borderId="1" applyNumberFormat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43" fontId="17" fillId="0" borderId="0" applyFont="0" applyFill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61" fillId="44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0" fontId="61" fillId="44" borderId="0" applyNumberFormat="0" applyBorder="0" applyAlignment="0" applyProtection="0"/>
    <xf numFmtId="0" fontId="70" fillId="5" borderId="1" applyNumberFormat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61" fillId="44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43" fontId="17" fillId="0" borderId="0" applyFont="0" applyFill="0" applyBorder="0" applyAlignment="0" applyProtection="0"/>
    <xf numFmtId="0" fontId="61" fillId="44" borderId="0" applyNumberFormat="0" applyBorder="0" applyAlignment="0" applyProtection="0"/>
    <xf numFmtId="0" fontId="61" fillId="9" borderId="0" applyNumberFormat="0" applyBorder="0" applyAlignment="0" applyProtection="0"/>
    <xf numFmtId="0" fontId="61" fillId="9" borderId="0" applyNumberFormat="0" applyBorder="0" applyAlignment="0" applyProtection="0"/>
    <xf numFmtId="0" fontId="74" fillId="0" borderId="0" applyNumberFormat="0" applyFill="0" applyBorder="0" applyAlignment="0" applyProtection="0"/>
    <xf numFmtId="0" fontId="70" fillId="5" borderId="1" applyNumberFormat="0" applyAlignment="0" applyProtection="0"/>
    <xf numFmtId="0" fontId="61" fillId="44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1" fillId="44" borderId="0" applyNumberFormat="0" applyBorder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70" fillId="5" borderId="1" applyNumberFormat="0" applyAlignment="0" applyProtection="0"/>
    <xf numFmtId="0" fontId="61" fillId="38" borderId="0" applyNumberFormat="0" applyBorder="0" applyAlignment="0" applyProtection="0"/>
    <xf numFmtId="0" fontId="61" fillId="12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2" borderId="0" applyNumberFormat="0" applyBorder="0" applyAlignment="0" applyProtection="0"/>
    <xf numFmtId="0" fontId="61" fillId="44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9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44" borderId="0" applyNumberFormat="0" applyBorder="0" applyAlignment="0" applyProtection="0"/>
    <xf numFmtId="0" fontId="61" fillId="12" borderId="0" applyNumberFormat="0" applyBorder="0" applyAlignment="0" applyProtection="0"/>
    <xf numFmtId="0" fontId="61" fillId="38" borderId="0" applyNumberFormat="0" applyBorder="0" applyAlignment="0" applyProtection="0"/>
    <xf numFmtId="43" fontId="17" fillId="0" borderId="0" applyFont="0" applyFill="0" applyBorder="0" applyAlignment="0" applyProtection="0"/>
    <xf numFmtId="0" fontId="61" fillId="38" borderId="0" applyNumberFormat="0" applyBorder="0" applyAlignment="0" applyProtection="0"/>
    <xf numFmtId="0" fontId="61" fillId="44" borderId="0" applyNumberFormat="0" applyBorder="0" applyAlignment="0" applyProtection="0"/>
    <xf numFmtId="43" fontId="17" fillId="0" borderId="0" applyFont="0" applyFill="0" applyBorder="0" applyAlignment="0" applyProtection="0"/>
    <xf numFmtId="0" fontId="61" fillId="35" borderId="0" applyNumberFormat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0" fontId="61" fillId="35" borderId="0" applyNumberFormat="0" applyBorder="0" applyAlignment="0" applyProtection="0"/>
    <xf numFmtId="43" fontId="17" fillId="0" borderId="0" applyFont="0" applyFill="0" applyBorder="0" applyAlignment="0" applyProtection="0"/>
    <xf numFmtId="0" fontId="61" fillId="35" borderId="0" applyNumberFormat="0" applyBorder="0" applyAlignment="0" applyProtection="0"/>
    <xf numFmtId="43" fontId="17" fillId="0" borderId="0" applyFont="0" applyFill="0" applyBorder="0" applyAlignment="0" applyProtection="0"/>
    <xf numFmtId="0" fontId="70" fillId="5" borderId="1" applyNumberFormat="0" applyAlignment="0" applyProtection="0"/>
    <xf numFmtId="0" fontId="61" fillId="35" borderId="0" applyNumberFormat="0" applyBorder="0" applyAlignment="0" applyProtection="0"/>
    <xf numFmtId="43" fontId="17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61" fillId="38" borderId="0" applyNumberFormat="0" applyBorder="0" applyAlignment="0" applyProtection="0"/>
    <xf numFmtId="0" fontId="61" fillId="35" borderId="0" applyNumberFormat="0" applyBorder="0" applyAlignment="0" applyProtection="0"/>
    <xf numFmtId="0" fontId="70" fillId="5" borderId="1" applyNumberFormat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0" fontId="61" fillId="38" borderId="0" applyNumberFormat="0" applyBorder="0" applyAlignment="0" applyProtection="0"/>
    <xf numFmtId="0" fontId="70" fillId="5" borderId="1" applyNumberFormat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61" fillId="44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74" fillId="0" borderId="0" applyNumberFormat="0" applyFill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11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61" fillId="35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56" fillId="0" borderId="0"/>
    <xf numFmtId="0" fontId="17" fillId="0" borderId="0"/>
    <xf numFmtId="192" fontId="17" fillId="0" borderId="0" applyFont="0" applyFill="0" applyBorder="0" applyAlignment="0" applyProtection="0"/>
    <xf numFmtId="0" fontId="75" fillId="0" borderId="71" applyNumberFormat="0" applyFill="0" applyAlignment="0" applyProtection="0"/>
    <xf numFmtId="192" fontId="17" fillId="0" borderId="0" applyFont="0" applyFill="0" applyBorder="0" applyAlignment="0" applyProtection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192" fontId="17" fillId="0" borderId="0" applyFont="0" applyFill="0" applyBorder="0" applyAlignment="0" applyProtection="0"/>
    <xf numFmtId="0" fontId="56" fillId="0" borderId="0"/>
    <xf numFmtId="0" fontId="17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56" fillId="0" borderId="0"/>
    <xf numFmtId="0" fontId="56" fillId="0" borderId="0"/>
    <xf numFmtId="192" fontId="17" fillId="0" borderId="0" applyFont="0" applyFill="0" applyBorder="0" applyAlignment="0" applyProtection="0"/>
    <xf numFmtId="0" fontId="73" fillId="27" borderId="4" applyNumberFormat="0" applyAlignment="0" applyProtection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4" fillId="37" borderId="35">
      <alignment horizontal="centerContinuous" vertical="top"/>
    </xf>
    <xf numFmtId="0" fontId="104" fillId="37" borderId="35">
      <alignment horizontal="centerContinuous" vertical="top"/>
    </xf>
    <xf numFmtId="0" fontId="17" fillId="0" borderId="0"/>
    <xf numFmtId="43" fontId="60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7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6" fillId="0" borderId="0" applyFont="0" applyFill="0" applyBorder="0" applyAlignment="0" applyProtection="0"/>
    <xf numFmtId="3" fontId="111" fillId="0" borderId="33"/>
    <xf numFmtId="3" fontId="111" fillId="0" borderId="33"/>
    <xf numFmtId="0" fontId="17" fillId="0" borderId="0"/>
    <xf numFmtId="0" fontId="113" fillId="49" borderId="63">
      <alignment horizontal="center" wrapText="1"/>
    </xf>
    <xf numFmtId="0" fontId="113" fillId="49" borderId="63">
      <alignment horizontal="center" wrapText="1"/>
    </xf>
    <xf numFmtId="0" fontId="17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43" fontId="82" fillId="0" borderId="0" applyFont="0" applyFill="0" applyBorder="0" applyAlignment="0" applyProtection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0" fontId="140" fillId="0" borderId="37">
      <alignment horizontal="left" vertical="center"/>
    </xf>
    <xf numFmtId="0" fontId="140" fillId="0" borderId="37">
      <alignment horizontal="left" vertical="center"/>
    </xf>
    <xf numFmtId="10" fontId="116" fillId="49" borderId="33" applyNumberFormat="0" applyBorder="0" applyAlignment="0" applyProtection="0"/>
    <xf numFmtId="10" fontId="116" fillId="49" borderId="33" applyNumberFormat="0" applyBorder="0" applyAlignment="0" applyProtection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192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192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192" fontId="17" fillId="0" borderId="0" applyFont="0" applyFill="0" applyBorder="0" applyAlignment="0" applyProtection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3" fillId="27" borderId="4" applyNumberFormat="0" applyAlignment="0" applyProtection="0"/>
    <xf numFmtId="0" fontId="73" fillId="27" borderId="4" applyNumberFormat="0" applyAlignment="0" applyProtection="0"/>
    <xf numFmtId="0" fontId="73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73" fillId="27" borderId="4" applyNumberFormat="0" applyAlignment="0" applyProtection="0"/>
    <xf numFmtId="0" fontId="73" fillId="27" borderId="4" applyNumberFormat="0" applyAlignment="0" applyProtection="0"/>
    <xf numFmtId="0" fontId="73" fillId="27" borderId="4" applyNumberFormat="0" applyAlignment="0" applyProtection="0"/>
    <xf numFmtId="0" fontId="73" fillId="27" borderId="4" applyNumberFormat="0" applyAlignment="0" applyProtection="0"/>
    <xf numFmtId="0" fontId="73" fillId="27" borderId="4" applyNumberFormat="0" applyAlignment="0" applyProtection="0"/>
    <xf numFmtId="0" fontId="54" fillId="27" borderId="4" applyNumberFormat="0" applyAlignment="0" applyProtection="0"/>
    <xf numFmtId="0" fontId="54" fillId="27" borderId="4" applyNumberFormat="0" applyAlignment="0" applyProtection="0"/>
    <xf numFmtId="0" fontId="54" fillId="27" borderId="4" applyNumberFormat="0" applyAlignment="0" applyProtection="0"/>
    <xf numFmtId="0" fontId="54" fillId="27" borderId="4" applyNumberFormat="0" applyAlignment="0" applyProtection="0"/>
    <xf numFmtId="0" fontId="54" fillId="27" borderId="4" applyNumberFormat="0" applyAlignment="0" applyProtection="0"/>
    <xf numFmtId="0" fontId="73" fillId="27" borderId="4" applyNumberFormat="0" applyAlignment="0" applyProtection="0"/>
    <xf numFmtId="0" fontId="17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74" fillId="0" borderId="33">
      <alignment horizontal="center" vertical="center"/>
    </xf>
    <xf numFmtId="0" fontId="174" fillId="0" borderId="33">
      <alignment horizontal="center" vertical="center"/>
    </xf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17" fillId="0" borderId="0"/>
    <xf numFmtId="192" fontId="60" fillId="0" borderId="0" applyFont="0" applyFill="0" applyBorder="0" applyAlignment="0" applyProtection="0"/>
    <xf numFmtId="192" fontId="77" fillId="0" borderId="0" applyFont="0" applyFill="0" applyBorder="0" applyAlignment="0" applyProtection="0"/>
    <xf numFmtId="0" fontId="17" fillId="0" borderId="0"/>
    <xf numFmtId="192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0" fontId="86" fillId="0" borderId="72" applyProtection="0"/>
    <xf numFmtId="192" fontId="17" fillId="0" borderId="0" applyFont="0" applyFill="0" applyBorder="0" applyAlignment="0" applyProtection="0"/>
    <xf numFmtId="0" fontId="86" fillId="0" borderId="72" applyProtection="0"/>
    <xf numFmtId="0" fontId="17" fillId="0" borderId="0"/>
    <xf numFmtId="0" fontId="17" fillId="0" borderId="0"/>
    <xf numFmtId="0" fontId="17" fillId="0" borderId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0" fontId="17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192" fontId="17" fillId="0" borderId="0" applyFont="0" applyFill="0" applyBorder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7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55" fillId="0" borderId="71" applyNumberFormat="0" applyFill="0" applyAlignment="0" applyProtection="0"/>
    <xf numFmtId="0" fontId="75" fillId="0" borderId="71" applyNumberFormat="0" applyFill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209" fillId="0" borderId="0"/>
    <xf numFmtId="0" fontId="17" fillId="0" borderId="0"/>
    <xf numFmtId="0" fontId="17" fillId="0" borderId="0"/>
    <xf numFmtId="0" fontId="188" fillId="0" borderId="71" applyNumberFormat="0" applyFill="0" applyAlignment="0" applyProtection="0"/>
    <xf numFmtId="0" fontId="188" fillId="0" borderId="71" applyNumberFormat="0" applyFill="0" applyAlignment="0" applyProtection="0"/>
    <xf numFmtId="0" fontId="188" fillId="0" borderId="71" applyNumberFormat="0" applyFill="0" applyAlignment="0" applyProtection="0"/>
    <xf numFmtId="0" fontId="188" fillId="0" borderId="71" applyNumberFormat="0" applyFill="0" applyAlignment="0" applyProtection="0"/>
    <xf numFmtId="0" fontId="188" fillId="0" borderId="71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17" fillId="0" borderId="0" applyFont="0" applyFill="0" applyBorder="0" applyAlignment="0" applyProtection="0"/>
    <xf numFmtId="0" fontId="75" fillId="0" borderId="71" applyNumberFormat="0" applyFill="0" applyAlignment="0" applyProtection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88" fillId="0" borderId="71" applyNumberFormat="0" applyFill="0" applyAlignment="0" applyProtection="0"/>
    <xf numFmtId="0" fontId="188" fillId="0" borderId="71" applyNumberFormat="0" applyFill="0" applyAlignment="0" applyProtection="0"/>
    <xf numFmtId="0" fontId="188" fillId="0" borderId="71" applyNumberFormat="0" applyFill="0" applyAlignment="0" applyProtection="0"/>
    <xf numFmtId="0" fontId="188" fillId="0" borderId="71" applyNumberFormat="0" applyFill="0" applyAlignment="0" applyProtection="0"/>
    <xf numFmtId="0" fontId="188" fillId="0" borderId="71" applyNumberFormat="0" applyFill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170" fillId="27" borderId="4" applyNumberFormat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0" fontId="17" fillId="0" borderId="0"/>
    <xf numFmtId="0" fontId="56" fillId="0" borderId="0"/>
    <xf numFmtId="0" fontId="17" fillId="0" borderId="0"/>
    <xf numFmtId="43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192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192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43" fontId="17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17" fillId="0" borderId="0"/>
    <xf numFmtId="192" fontId="17" fillId="0" borderId="0" applyFont="0" applyFill="0" applyBorder="0" applyAlignment="0" applyProtection="0"/>
    <xf numFmtId="0" fontId="17" fillId="0" borderId="0"/>
    <xf numFmtId="43" fontId="56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56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192" fontId="17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17" fillId="0" borderId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6" fillId="0" borderId="0"/>
    <xf numFmtId="43" fontId="17" fillId="0" borderId="0" applyFont="0" applyFill="0" applyBorder="0" applyAlignment="0" applyProtection="0"/>
    <xf numFmtId="0" fontId="17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8" fillId="0" borderId="0"/>
    <xf numFmtId="0" fontId="58" fillId="0" borderId="0"/>
    <xf numFmtId="43" fontId="17" fillId="0" borderId="0" applyFont="0" applyFill="0" applyBorder="0" applyAlignment="0" applyProtection="0"/>
    <xf numFmtId="0" fontId="58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7" fillId="0" borderId="0" applyFont="0" applyFill="0" applyBorder="0" applyAlignment="0" applyProtection="0"/>
    <xf numFmtId="0" fontId="58" fillId="0" borderId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58" fillId="0" borderId="0"/>
    <xf numFmtId="43" fontId="17" fillId="0" borderId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0" fontId="59" fillId="0" borderId="0"/>
    <xf numFmtId="0" fontId="17" fillId="0" borderId="0"/>
    <xf numFmtId="0" fontId="19" fillId="0" borderId="0"/>
    <xf numFmtId="0" fontId="217" fillId="0" borderId="0"/>
    <xf numFmtId="0" fontId="19" fillId="0" borderId="0"/>
    <xf numFmtId="0" fontId="3" fillId="0" borderId="0"/>
    <xf numFmtId="0" fontId="4" fillId="0" borderId="0"/>
    <xf numFmtId="0" fontId="181" fillId="0" borderId="0"/>
    <xf numFmtId="0" fontId="4" fillId="0" borderId="0"/>
  </cellStyleXfs>
  <cellXfs count="1314">
    <xf numFmtId="0" fontId="0" fillId="0" borderId="0" xfId="0"/>
    <xf numFmtId="0" fontId="19" fillId="0" borderId="5" xfId="6" applyFont="1" applyBorder="1"/>
    <xf numFmtId="9" fontId="5" fillId="0" borderId="6" xfId="6" applyNumberFormat="1" applyFont="1" applyBorder="1" applyAlignment="1">
      <alignment horizontal="center"/>
    </xf>
    <xf numFmtId="0" fontId="19" fillId="0" borderId="7" xfId="6" applyFont="1" applyBorder="1"/>
    <xf numFmtId="0" fontId="5" fillId="15" borderId="8" xfId="6" applyFont="1" applyFill="1" applyBorder="1" applyAlignment="1">
      <alignment horizontal="center"/>
    </xf>
    <xf numFmtId="0" fontId="5" fillId="15" borderId="9" xfId="6" applyFont="1" applyFill="1" applyBorder="1" applyAlignment="1">
      <alignment horizontal="center"/>
    </xf>
    <xf numFmtId="0" fontId="5" fillId="15" borderId="10" xfId="6" applyFont="1" applyFill="1" applyBorder="1" applyAlignment="1">
      <alignment horizontal="center"/>
    </xf>
    <xf numFmtId="0" fontId="19" fillId="15" borderId="7" xfId="6" applyFont="1" applyFill="1" applyBorder="1"/>
    <xf numFmtId="0" fontId="32" fillId="0" borderId="0" xfId="0" applyFont="1" applyAlignment="1">
      <alignment horizontal="centerContinuous" vertical="center"/>
    </xf>
    <xf numFmtId="0" fontId="37" fillId="0" borderId="0" xfId="0" quotePrefix="1" applyFont="1" applyAlignment="1">
      <alignment horizontal="left" vertical="center"/>
    </xf>
    <xf numFmtId="0" fontId="32" fillId="0" borderId="0" xfId="0" applyFont="1" applyAlignment="1">
      <alignment vertical="center"/>
    </xf>
    <xf numFmtId="0" fontId="32" fillId="0" borderId="17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32" fillId="0" borderId="18" xfId="0" applyFont="1" applyBorder="1" applyAlignment="1">
      <alignment horizontal="left" vertical="center"/>
    </xf>
    <xf numFmtId="0" fontId="32" fillId="0" borderId="21" xfId="0" applyFont="1" applyBorder="1" applyAlignment="1">
      <alignment horizontal="left" vertical="center"/>
    </xf>
    <xf numFmtId="0" fontId="32" fillId="0" borderId="23" xfId="0" applyFont="1" applyBorder="1" applyAlignment="1">
      <alignment horizontal="left" vertical="center"/>
    </xf>
    <xf numFmtId="0" fontId="32" fillId="0" borderId="24" xfId="0" applyFont="1" applyBorder="1" applyAlignment="1">
      <alignment horizontal="left" vertical="center"/>
    </xf>
    <xf numFmtId="38" fontId="32" fillId="0" borderId="6" xfId="1" applyNumberFormat="1" applyFont="1" applyBorder="1" applyAlignment="1">
      <alignment horizontal="center" vertical="center"/>
    </xf>
    <xf numFmtId="0" fontId="34" fillId="0" borderId="17" xfId="0" applyFont="1" applyBorder="1" applyAlignment="1">
      <alignment vertical="center"/>
    </xf>
    <xf numFmtId="0" fontId="32" fillId="0" borderId="27" xfId="0" applyFont="1" applyBorder="1" applyAlignment="1">
      <alignment horizontal="left" vertical="center"/>
    </xf>
    <xf numFmtId="38" fontId="32" fillId="0" borderId="0" xfId="1" applyNumberFormat="1" applyFont="1" applyBorder="1" applyAlignment="1">
      <alignment horizontal="left" vertical="center"/>
    </xf>
    <xf numFmtId="0" fontId="32" fillId="0" borderId="0" xfId="0" quotePrefix="1" applyFont="1" applyBorder="1" applyAlignment="1">
      <alignment horizontal="left" vertical="center"/>
    </xf>
    <xf numFmtId="0" fontId="32" fillId="0" borderId="0" xfId="0" applyFont="1" applyBorder="1" applyAlignment="1">
      <alignment vertical="center"/>
    </xf>
    <xf numFmtId="194" fontId="39" fillId="0" borderId="0" xfId="1" applyNumberFormat="1" applyFont="1" applyAlignment="1">
      <alignment vertical="center"/>
    </xf>
    <xf numFmtId="0" fontId="33" fillId="0" borderId="0" xfId="0" applyFont="1" applyAlignment="1">
      <alignment vertical="center"/>
    </xf>
    <xf numFmtId="0" fontId="31" fillId="0" borderId="0" xfId="0" applyFont="1"/>
    <xf numFmtId="0" fontId="13" fillId="0" borderId="0" xfId="3" applyFont="1" applyAlignment="1">
      <alignment horizontal="left" vertical="center"/>
    </xf>
    <xf numFmtId="0" fontId="13" fillId="0" borderId="0" xfId="3" applyFont="1" applyAlignment="1">
      <alignment vertical="center"/>
    </xf>
    <xf numFmtId="0" fontId="31" fillId="0" borderId="0" xfId="0" applyFont="1" applyFill="1" applyAlignment="1"/>
    <xf numFmtId="0" fontId="40" fillId="0" borderId="0" xfId="3" applyNumberFormat="1" applyFont="1" applyFill="1" applyBorder="1" applyAlignment="1">
      <alignment horizontal="left" vertical="center"/>
    </xf>
    <xf numFmtId="0" fontId="34" fillId="0" borderId="0" xfId="4" applyFont="1" applyFill="1" applyAlignment="1">
      <alignment vertical="center"/>
    </xf>
    <xf numFmtId="43" fontId="7" fillId="0" borderId="0" xfId="5" applyFont="1"/>
    <xf numFmtId="43" fontId="57" fillId="0" borderId="0" xfId="5" applyFont="1" applyFill="1"/>
    <xf numFmtId="43" fontId="18" fillId="0" borderId="54" xfId="5" applyFont="1" applyBorder="1"/>
    <xf numFmtId="43" fontId="7" fillId="0" borderId="55" xfId="5" applyFont="1" applyBorder="1"/>
    <xf numFmtId="43" fontId="7" fillId="0" borderId="56" xfId="5" applyFont="1" applyBorder="1"/>
    <xf numFmtId="43" fontId="7" fillId="0" borderId="6" xfId="5" applyFont="1" applyBorder="1"/>
    <xf numFmtId="43" fontId="21" fillId="0" borderId="5" xfId="5" applyFont="1" applyBorder="1"/>
    <xf numFmtId="43" fontId="7" fillId="0" borderId="0" xfId="5" applyFont="1" applyBorder="1"/>
    <xf numFmtId="9" fontId="22" fillId="15" borderId="6" xfId="6" applyNumberFormat="1" applyFont="1" applyFill="1" applyBorder="1" applyAlignment="1">
      <alignment horizontal="center"/>
    </xf>
    <xf numFmtId="43" fontId="6" fillId="0" borderId="5" xfId="5" applyFont="1" applyBorder="1" applyAlignment="1">
      <alignment horizontal="center" vertical="center"/>
    </xf>
    <xf numFmtId="43" fontId="7" fillId="0" borderId="5" xfId="5" applyFont="1" applyBorder="1"/>
    <xf numFmtId="43" fontId="25" fillId="0" borderId="57" xfId="5" applyFont="1" applyBorder="1"/>
    <xf numFmtId="43" fontId="14" fillId="0" borderId="5" xfId="5" applyFont="1" applyBorder="1" applyAlignment="1">
      <alignment horizontal="right"/>
    </xf>
    <xf numFmtId="43" fontId="14" fillId="0" borderId="0" xfId="5" applyFont="1" applyBorder="1"/>
    <xf numFmtId="43" fontId="7" fillId="0" borderId="5" xfId="5" applyFont="1" applyBorder="1" applyAlignment="1">
      <alignment horizontal="right"/>
    </xf>
    <xf numFmtId="43" fontId="27" fillId="0" borderId="5" xfId="5" applyFont="1" applyBorder="1" applyAlignment="1">
      <alignment horizontal="right"/>
    </xf>
    <xf numFmtId="43" fontId="27" fillId="0" borderId="0" xfId="5" applyFont="1" applyFill="1" applyBorder="1"/>
    <xf numFmtId="197" fontId="19" fillId="0" borderId="33" xfId="5" applyNumberFormat="1" applyFont="1" applyBorder="1"/>
    <xf numFmtId="43" fontId="9" fillId="0" borderId="5" xfId="5" applyFont="1" applyBorder="1" applyAlignment="1">
      <alignment horizontal="right"/>
    </xf>
    <xf numFmtId="206" fontId="28" fillId="15" borderId="33" xfId="5" applyNumberFormat="1" applyFont="1" applyFill="1" applyBorder="1"/>
    <xf numFmtId="206" fontId="29" fillId="18" borderId="39" xfId="5" applyNumberFormat="1" applyFont="1" applyFill="1" applyBorder="1"/>
    <xf numFmtId="207" fontId="10" fillId="0" borderId="0" xfId="5" applyNumberFormat="1" applyFont="1" applyBorder="1"/>
    <xf numFmtId="43" fontId="30" fillId="0" borderId="5" xfId="5" applyFont="1" applyBorder="1" applyAlignment="1">
      <alignment horizontal="right"/>
    </xf>
    <xf numFmtId="197" fontId="21" fillId="0" borderId="0" xfId="5" applyNumberFormat="1" applyFont="1" applyBorder="1"/>
    <xf numFmtId="207" fontId="10" fillId="0" borderId="6" xfId="5" applyNumberFormat="1" applyFont="1" applyBorder="1"/>
    <xf numFmtId="197" fontId="21" fillId="0" borderId="6" xfId="5" applyNumberFormat="1" applyFont="1" applyBorder="1"/>
    <xf numFmtId="43" fontId="7" fillId="0" borderId="27" xfId="5" applyFont="1" applyBorder="1"/>
    <xf numFmtId="43" fontId="7" fillId="0" borderId="17" xfId="5" applyFont="1" applyBorder="1"/>
    <xf numFmtId="207" fontId="10" fillId="0" borderId="12" xfId="5" applyNumberFormat="1" applyFont="1" applyBorder="1"/>
    <xf numFmtId="43" fontId="7" fillId="15" borderId="58" xfId="5" applyFont="1" applyFill="1" applyBorder="1"/>
    <xf numFmtId="0" fontId="45" fillId="0" borderId="0" xfId="6" applyFont="1"/>
    <xf numFmtId="195" fontId="19" fillId="62" borderId="11" xfId="6" applyNumberFormat="1" applyFont="1" applyFill="1" applyBorder="1" applyAlignment="1">
      <alignment horizontal="center"/>
    </xf>
    <xf numFmtId="192" fontId="19" fillId="0" borderId="33" xfId="1" applyFont="1" applyBorder="1" applyAlignment="1">
      <alignment horizontal="right"/>
    </xf>
    <xf numFmtId="2" fontId="219" fillId="15" borderId="22" xfId="22202" applyNumberFormat="1" applyFont="1" applyFill="1" applyBorder="1" applyAlignment="1">
      <alignment horizontal="left" vertical="center"/>
    </xf>
    <xf numFmtId="4" fontId="38" fillId="0" borderId="39" xfId="1" applyNumberFormat="1" applyFont="1" applyFill="1" applyBorder="1" applyAlignment="1">
      <alignment vertical="center"/>
    </xf>
    <xf numFmtId="43" fontId="12" fillId="17" borderId="33" xfId="5" applyNumberFormat="1" applyFont="1" applyFill="1" applyBorder="1"/>
    <xf numFmtId="43" fontId="26" fillId="15" borderId="30" xfId="5" applyNumberFormat="1" applyFont="1" applyFill="1" applyBorder="1" applyProtection="1">
      <protection hidden="1"/>
    </xf>
    <xf numFmtId="43" fontId="7" fillId="15" borderId="33" xfId="5" applyNumberFormat="1" applyFont="1" applyFill="1" applyBorder="1"/>
    <xf numFmtId="43" fontId="26" fillId="15" borderId="40" xfId="5" applyNumberFormat="1" applyFont="1" applyFill="1" applyBorder="1"/>
    <xf numFmtId="43" fontId="8" fillId="0" borderId="33" xfId="5" applyNumberFormat="1" applyFont="1" applyBorder="1"/>
    <xf numFmtId="0" fontId="43" fillId="0" borderId="14" xfId="0" quotePrefix="1" applyFont="1" applyBorder="1" applyAlignment="1">
      <alignment horizontal="left" vertical="center"/>
    </xf>
    <xf numFmtId="0" fontId="43" fillId="0" borderId="14" xfId="0" applyFont="1" applyBorder="1" applyAlignment="1">
      <alignment vertical="center"/>
    </xf>
    <xf numFmtId="0" fontId="43" fillId="0" borderId="14" xfId="0" applyFont="1" applyBorder="1" applyAlignment="1">
      <alignment horizontal="center" vertical="center"/>
    </xf>
    <xf numFmtId="0" fontId="38" fillId="0" borderId="0" xfId="0" applyFont="1" applyBorder="1" applyAlignment="1">
      <alignment horizontal="left" vertical="center"/>
    </xf>
    <xf numFmtId="0" fontId="38" fillId="0" borderId="33" xfId="0" applyFont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38" fontId="43" fillId="0" borderId="14" xfId="1" applyNumberFormat="1" applyFont="1" applyBorder="1" applyAlignment="1">
      <alignment horizontal="center" vertical="center"/>
    </xf>
    <xf numFmtId="0" fontId="43" fillId="0" borderId="14" xfId="0" applyFont="1" applyBorder="1" applyAlignment="1">
      <alignment horizontal="left" vertical="center"/>
    </xf>
    <xf numFmtId="0" fontId="43" fillId="0" borderId="29" xfId="0" quotePrefix="1" applyFont="1" applyBorder="1" applyAlignment="1">
      <alignment horizontal="left" vertical="center"/>
    </xf>
    <xf numFmtId="43" fontId="222" fillId="0" borderId="44" xfId="849" applyFont="1" applyFill="1" applyBorder="1" applyAlignment="1">
      <alignment horizontal="right" vertical="center"/>
    </xf>
    <xf numFmtId="2" fontId="223" fillId="15" borderId="22" xfId="22202" applyNumberFormat="1" applyFont="1" applyFill="1" applyBorder="1" applyAlignment="1">
      <alignment horizontal="left" vertical="center"/>
    </xf>
    <xf numFmtId="0" fontId="38" fillId="0" borderId="0" xfId="22204" quotePrefix="1" applyFont="1" applyAlignment="1">
      <alignment horizontal="left" vertical="center"/>
    </xf>
    <xf numFmtId="0" fontId="43" fillId="0" borderId="19" xfId="0" applyFont="1" applyBorder="1" applyAlignment="1">
      <alignment horizontal="left" vertical="center"/>
    </xf>
    <xf numFmtId="0" fontId="43" fillId="0" borderId="19" xfId="0" quotePrefix="1" applyFont="1" applyBorder="1" applyAlignment="1">
      <alignment horizontal="left" vertical="center"/>
    </xf>
    <xf numFmtId="0" fontId="43" fillId="0" borderId="19" xfId="0" applyFont="1" applyBorder="1" applyAlignment="1">
      <alignment vertical="center"/>
    </xf>
    <xf numFmtId="0" fontId="38" fillId="15" borderId="20" xfId="0" applyFont="1" applyFill="1" applyBorder="1" applyAlignment="1">
      <alignment horizontal="center" vertical="center"/>
    </xf>
    <xf numFmtId="38" fontId="43" fillId="0" borderId="14" xfId="1" applyNumberFormat="1" applyFont="1" applyBorder="1" applyAlignment="1">
      <alignment horizontal="left" vertical="center"/>
    </xf>
    <xf numFmtId="38" fontId="43" fillId="0" borderId="16" xfId="1" quotePrefix="1" applyNumberFormat="1" applyFont="1" applyBorder="1" applyAlignment="1">
      <alignment horizontal="right" vertical="center"/>
    </xf>
    <xf numFmtId="38" fontId="43" fillId="0" borderId="22" xfId="1" applyNumberFormat="1" applyFont="1" applyBorder="1" applyAlignment="1">
      <alignment horizontal="center" vertical="center"/>
    </xf>
    <xf numFmtId="38" fontId="43" fillId="0" borderId="22" xfId="1" applyNumberFormat="1" applyFont="1" applyBorder="1" applyAlignment="1">
      <alignment horizontal="left" vertical="center"/>
    </xf>
    <xf numFmtId="38" fontId="43" fillId="0" borderId="14" xfId="1" applyNumberFormat="1" applyFont="1" applyBorder="1" applyAlignment="1">
      <alignment horizontal="right" vertical="center"/>
    </xf>
    <xf numFmtId="0" fontId="43" fillId="0" borderId="14" xfId="3" applyFont="1" applyBorder="1" applyAlignment="1">
      <alignment horizontal="left" vertical="center"/>
    </xf>
    <xf numFmtId="38" fontId="43" fillId="0" borderId="14" xfId="2" applyNumberFormat="1" applyFont="1" applyBorder="1" applyAlignment="1">
      <alignment horizontal="left" vertical="center"/>
    </xf>
    <xf numFmtId="0" fontId="43" fillId="0" borderId="15" xfId="3" applyFont="1" applyBorder="1" applyAlignment="1">
      <alignment horizontal="left" vertical="center"/>
    </xf>
    <xf numFmtId="38" fontId="43" fillId="0" borderId="15" xfId="2" applyNumberFormat="1" applyFont="1" applyBorder="1" applyAlignment="1">
      <alignment horizontal="left" vertical="center"/>
    </xf>
    <xf numFmtId="38" fontId="43" fillId="0" borderId="25" xfId="1" applyNumberFormat="1" applyFont="1" applyBorder="1" applyAlignment="1">
      <alignment horizontal="left" vertical="center"/>
    </xf>
    <xf numFmtId="0" fontId="43" fillId="0" borderId="25" xfId="0" quotePrefix="1" applyFont="1" applyBorder="1" applyAlignment="1">
      <alignment horizontal="left" vertical="center"/>
    </xf>
    <xf numFmtId="0" fontId="43" fillId="0" borderId="25" xfId="0" applyFont="1" applyBorder="1" applyAlignment="1">
      <alignment vertical="center"/>
    </xf>
    <xf numFmtId="38" fontId="43" fillId="0" borderId="26" xfId="1" applyNumberFormat="1" applyFont="1" applyBorder="1" applyAlignment="1">
      <alignment horizontal="center" vertical="center"/>
    </xf>
    <xf numFmtId="0" fontId="43" fillId="0" borderId="17" xfId="0" applyFont="1" applyBorder="1" applyAlignment="1">
      <alignment vertical="center"/>
    </xf>
    <xf numFmtId="0" fontId="38" fillId="0" borderId="12" xfId="0" applyFont="1" applyBorder="1" applyAlignment="1">
      <alignment horizontal="center" vertical="center"/>
    </xf>
    <xf numFmtId="0" fontId="43" fillId="0" borderId="18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2" fontId="43" fillId="0" borderId="29" xfId="0" applyNumberFormat="1" applyFont="1" applyFill="1" applyBorder="1" applyAlignment="1">
      <alignment vertical="center"/>
    </xf>
    <xf numFmtId="4" fontId="38" fillId="0" borderId="31" xfId="0" applyNumberFormat="1" applyFont="1" applyFill="1" applyBorder="1" applyAlignment="1">
      <alignment horizontal="right" vertical="center"/>
    </xf>
    <xf numFmtId="3" fontId="43" fillId="0" borderId="20" xfId="0" applyNumberFormat="1" applyFont="1" applyFill="1" applyBorder="1" applyAlignment="1">
      <alignment vertical="center"/>
    </xf>
    <xf numFmtId="0" fontId="43" fillId="0" borderId="32" xfId="0" applyFont="1" applyBorder="1" applyAlignment="1">
      <alignment vertical="center"/>
    </xf>
    <xf numFmtId="0" fontId="43" fillId="0" borderId="24" xfId="0" applyFont="1" applyBorder="1" applyAlignment="1">
      <alignment vertical="center"/>
    </xf>
    <xf numFmtId="209" fontId="38" fillId="0" borderId="25" xfId="1" applyNumberFormat="1" applyFont="1" applyFill="1" applyBorder="1" applyAlignment="1">
      <alignment horizontal="center" vertical="center"/>
    </xf>
    <xf numFmtId="195" fontId="38" fillId="0" borderId="25" xfId="0" applyNumberFormat="1" applyFont="1" applyFill="1" applyBorder="1" applyAlignment="1">
      <alignment horizontal="center" vertical="center"/>
    </xf>
    <xf numFmtId="4" fontId="38" fillId="0" borderId="32" xfId="0" applyNumberFormat="1" applyFont="1" applyFill="1" applyBorder="1" applyAlignment="1">
      <alignment vertical="center"/>
    </xf>
    <xf numFmtId="3" fontId="43" fillId="0" borderId="16" xfId="0" applyNumberFormat="1" applyFont="1" applyFill="1" applyBorder="1" applyAlignment="1">
      <alignment vertical="center"/>
    </xf>
    <xf numFmtId="4" fontId="38" fillId="0" borderId="36" xfId="0" applyNumberFormat="1" applyFont="1" applyFill="1" applyBorder="1" applyAlignment="1">
      <alignment vertical="center"/>
    </xf>
    <xf numFmtId="2" fontId="38" fillId="0" borderId="25" xfId="0" quotePrefix="1" applyNumberFormat="1" applyFont="1" applyFill="1" applyBorder="1" applyAlignment="1">
      <alignment horizontal="center" vertical="center"/>
    </xf>
    <xf numFmtId="4" fontId="38" fillId="0" borderId="40" xfId="0" applyNumberFormat="1" applyFont="1" applyFill="1" applyBorder="1" applyAlignment="1">
      <alignment vertical="center"/>
    </xf>
    <xf numFmtId="0" fontId="38" fillId="0" borderId="33" xfId="3" applyFont="1" applyBorder="1" applyAlignment="1">
      <alignment horizontal="center" vertical="center"/>
    </xf>
    <xf numFmtId="0" fontId="43" fillId="0" borderId="35" xfId="3" applyFont="1" applyBorder="1" applyAlignment="1">
      <alignment vertical="center"/>
    </xf>
    <xf numFmtId="0" fontId="43" fillId="0" borderId="25" xfId="3" quotePrefix="1" applyFont="1" applyBorder="1" applyAlignment="1">
      <alignment horizontal="left" vertical="center"/>
    </xf>
    <xf numFmtId="2" fontId="43" fillId="0" borderId="25" xfId="3" applyNumberFormat="1" applyFont="1" applyFill="1" applyBorder="1" applyAlignment="1">
      <alignment vertical="center"/>
    </xf>
    <xf numFmtId="3" fontId="38" fillId="0" borderId="33" xfId="3" applyNumberFormat="1" applyFont="1" applyFill="1" applyBorder="1" applyAlignment="1">
      <alignment vertical="center"/>
    </xf>
    <xf numFmtId="4" fontId="38" fillId="0" borderId="33" xfId="0" applyNumberFormat="1" applyFont="1" applyFill="1" applyBorder="1" applyAlignment="1">
      <alignment horizontal="right" vertical="center"/>
    </xf>
    <xf numFmtId="0" fontId="43" fillId="0" borderId="36" xfId="0" applyFont="1" applyBorder="1" applyAlignment="1">
      <alignment vertical="center"/>
    </xf>
    <xf numFmtId="2" fontId="43" fillId="0" borderId="14" xfId="0" applyNumberFormat="1" applyFont="1" applyFill="1" applyBorder="1" applyAlignment="1">
      <alignment vertical="center"/>
    </xf>
    <xf numFmtId="2" fontId="43" fillId="0" borderId="14" xfId="0" quotePrefix="1" applyNumberFormat="1" applyFont="1" applyFill="1" applyBorder="1" applyAlignment="1">
      <alignment vertical="center"/>
    </xf>
    <xf numFmtId="3" fontId="43" fillId="0" borderId="34" xfId="0" applyNumberFormat="1" applyFont="1" applyFill="1" applyBorder="1" applyAlignment="1">
      <alignment vertical="center"/>
    </xf>
    <xf numFmtId="4" fontId="43" fillId="0" borderId="34" xfId="0" applyNumberFormat="1" applyFont="1" applyFill="1" applyBorder="1" applyAlignment="1">
      <alignment vertical="center"/>
    </xf>
    <xf numFmtId="0" fontId="43" fillId="0" borderId="35" xfId="0" applyFont="1" applyBorder="1" applyAlignment="1">
      <alignment horizontal="left" vertical="center"/>
    </xf>
    <xf numFmtId="0" fontId="38" fillId="0" borderId="37" xfId="0" applyFont="1" applyBorder="1" applyAlignment="1">
      <alignment horizontal="left" vertical="center"/>
    </xf>
    <xf numFmtId="201" fontId="43" fillId="0" borderId="37" xfId="0" applyNumberFormat="1" applyFont="1" applyFill="1" applyBorder="1" applyAlignment="1">
      <alignment vertical="center"/>
    </xf>
    <xf numFmtId="3" fontId="43" fillId="0" borderId="37" xfId="0" applyNumberFormat="1" applyFont="1" applyFill="1" applyBorder="1" applyAlignment="1">
      <alignment vertical="center"/>
    </xf>
    <xf numFmtId="38" fontId="38" fillId="0" borderId="38" xfId="1" applyNumberFormat="1" applyFont="1" applyFill="1" applyBorder="1" applyAlignment="1">
      <alignment vertical="center"/>
    </xf>
    <xf numFmtId="4" fontId="38" fillId="0" borderId="38" xfId="0" applyNumberFormat="1" applyFont="1" applyFill="1" applyBorder="1" applyAlignment="1">
      <alignment vertical="center"/>
    </xf>
    <xf numFmtId="2" fontId="38" fillId="16" borderId="27" xfId="0" quotePrefix="1" applyNumberFormat="1" applyFont="1" applyFill="1" applyBorder="1" applyAlignment="1">
      <alignment vertical="center"/>
    </xf>
    <xf numFmtId="2" fontId="38" fillId="16" borderId="17" xfId="0" applyNumberFormat="1" applyFont="1" applyFill="1" applyBorder="1" applyAlignment="1">
      <alignment vertical="center"/>
    </xf>
    <xf numFmtId="38" fontId="38" fillId="0" borderId="39" xfId="1" applyNumberFormat="1" applyFont="1" applyFill="1" applyBorder="1" applyAlignment="1">
      <alignment vertical="center"/>
    </xf>
    <xf numFmtId="3" fontId="43" fillId="0" borderId="52" xfId="0" applyNumberFormat="1" applyFont="1" applyFill="1" applyBorder="1" applyAlignment="1">
      <alignment vertical="center"/>
    </xf>
    <xf numFmtId="2" fontId="38" fillId="16" borderId="17" xfId="0" quotePrefix="1" applyNumberFormat="1" applyFont="1" applyFill="1" applyBorder="1" applyAlignment="1">
      <alignment vertical="center"/>
    </xf>
    <xf numFmtId="0" fontId="38" fillId="0" borderId="35" xfId="0" quotePrefix="1" applyFont="1" applyBorder="1" applyAlignment="1">
      <alignment horizontal="left" vertical="center"/>
    </xf>
    <xf numFmtId="0" fontId="43" fillId="0" borderId="17" xfId="0" applyFont="1" applyBorder="1" applyAlignment="1">
      <alignment horizontal="left" vertical="center"/>
    </xf>
    <xf numFmtId="38" fontId="43" fillId="0" borderId="17" xfId="1" applyNumberFormat="1" applyFont="1" applyFill="1" applyBorder="1" applyAlignment="1">
      <alignment horizontal="center" vertical="center"/>
    </xf>
    <xf numFmtId="201" fontId="43" fillId="0" borderId="17" xfId="0" applyNumberFormat="1" applyFont="1" applyFill="1" applyBorder="1" applyAlignment="1">
      <alignment vertical="center"/>
    </xf>
    <xf numFmtId="201" fontId="43" fillId="0" borderId="35" xfId="0" applyNumberFormat="1" applyFont="1" applyFill="1" applyBorder="1" applyAlignment="1">
      <alignment horizontal="center" vertical="center"/>
    </xf>
    <xf numFmtId="3" fontId="43" fillId="0" borderId="40" xfId="0" applyNumberFormat="1" applyFont="1" applyFill="1" applyBorder="1" applyAlignment="1">
      <alignment vertical="center"/>
    </xf>
    <xf numFmtId="3" fontId="43" fillId="0" borderId="12" xfId="0" applyNumberFormat="1" applyFont="1" applyFill="1" applyBorder="1" applyAlignment="1">
      <alignment vertical="center"/>
    </xf>
    <xf numFmtId="0" fontId="38" fillId="0" borderId="40" xfId="0" applyFont="1" applyBorder="1" applyAlignment="1">
      <alignment horizontal="center" vertical="center"/>
    </xf>
    <xf numFmtId="0" fontId="225" fillId="0" borderId="0" xfId="0" applyFont="1" applyAlignment="1">
      <alignment vertical="center"/>
    </xf>
    <xf numFmtId="0" fontId="226" fillId="0" borderId="41" xfId="0" quotePrefix="1" applyFont="1" applyBorder="1" applyAlignment="1">
      <alignment horizontal="left" vertical="center"/>
    </xf>
    <xf numFmtId="0" fontId="224" fillId="0" borderId="42" xfId="0" applyFont="1" applyFill="1" applyBorder="1" applyAlignment="1">
      <alignment horizontal="centerContinuous" vertical="center"/>
    </xf>
    <xf numFmtId="3" fontId="226" fillId="0" borderId="20" xfId="0" quotePrefix="1" applyNumberFormat="1" applyFont="1" applyBorder="1" applyAlignment="1">
      <alignment horizontal="center" vertical="center"/>
    </xf>
    <xf numFmtId="0" fontId="224" fillId="0" borderId="43" xfId="0" applyFont="1" applyBorder="1" applyAlignment="1">
      <alignment horizontal="centerContinuous" vertical="center"/>
    </xf>
    <xf numFmtId="49" fontId="224" fillId="0" borderId="49" xfId="0" applyNumberFormat="1" applyFont="1" applyFill="1" applyBorder="1" applyAlignment="1">
      <alignment vertical="center"/>
    </xf>
    <xf numFmtId="0" fontId="225" fillId="0" borderId="51" xfId="0" applyFont="1" applyBorder="1" applyAlignment="1">
      <alignment horizontal="left" vertical="center"/>
    </xf>
    <xf numFmtId="3" fontId="224" fillId="0" borderId="26" xfId="0" applyNumberFormat="1" applyFont="1" applyFill="1" applyBorder="1" applyAlignment="1">
      <alignment horizontal="right" vertical="center"/>
    </xf>
    <xf numFmtId="0" fontId="226" fillId="0" borderId="35" xfId="0" applyFont="1" applyBorder="1" applyAlignment="1" applyProtection="1">
      <alignment horizontal="center" vertical="center"/>
      <protection locked="0"/>
    </xf>
    <xf numFmtId="0" fontId="226" fillId="0" borderId="36" xfId="0" applyFont="1" applyBorder="1" applyAlignment="1">
      <alignment horizontal="center" vertical="center"/>
    </xf>
    <xf numFmtId="3" fontId="226" fillId="0" borderId="36" xfId="0" applyNumberFormat="1" applyFont="1" applyBorder="1" applyAlignment="1">
      <alignment horizontal="right" vertical="center"/>
    </xf>
    <xf numFmtId="3" fontId="226" fillId="0" borderId="29" xfId="0" applyNumberFormat="1" applyFont="1" applyBorder="1" applyAlignment="1">
      <alignment vertical="center"/>
    </xf>
    <xf numFmtId="0" fontId="224" fillId="0" borderId="36" xfId="0" applyFont="1" applyBorder="1" applyAlignment="1">
      <alignment horizontal="center" vertical="center"/>
    </xf>
    <xf numFmtId="0" fontId="224" fillId="0" borderId="29" xfId="0" applyFont="1" applyBorder="1" applyAlignment="1">
      <alignment vertical="center"/>
    </xf>
    <xf numFmtId="0" fontId="226" fillId="0" borderId="29" xfId="0" applyFont="1" applyBorder="1" applyAlignment="1">
      <alignment vertical="center"/>
    </xf>
    <xf numFmtId="0" fontId="226" fillId="0" borderId="29" xfId="0" applyFont="1" applyBorder="1" applyAlignment="1">
      <alignment horizontal="right" vertical="center"/>
    </xf>
    <xf numFmtId="192" fontId="226" fillId="0" borderId="44" xfId="1" applyNumberFormat="1" applyFont="1" applyBorder="1" applyAlignment="1">
      <alignment horizontal="right" vertical="center"/>
    </xf>
    <xf numFmtId="192" fontId="226" fillId="0" borderId="36" xfId="1" applyNumberFormat="1" applyFont="1" applyBorder="1" applyAlignment="1">
      <alignment horizontal="right" vertical="center"/>
    </xf>
    <xf numFmtId="0" fontId="226" fillId="0" borderId="44" xfId="0" applyFont="1" applyBorder="1" applyAlignment="1">
      <alignment horizontal="center" vertical="center"/>
    </xf>
    <xf numFmtId="0" fontId="226" fillId="0" borderId="14" xfId="0" applyFont="1" applyBorder="1" applyAlignment="1">
      <alignment horizontal="right" vertical="center"/>
    </xf>
    <xf numFmtId="0" fontId="226" fillId="0" borderId="14" xfId="0" applyFont="1" applyBorder="1" applyAlignment="1">
      <alignment vertical="center"/>
    </xf>
    <xf numFmtId="192" fontId="229" fillId="64" borderId="44" xfId="1" applyNumberFormat="1" applyFont="1" applyFill="1" applyBorder="1" applyAlignment="1">
      <alignment horizontal="right" vertical="center"/>
    </xf>
    <xf numFmtId="0" fontId="226" fillId="0" borderId="14" xfId="7" applyFont="1" applyBorder="1" applyAlignment="1">
      <alignment vertical="center"/>
    </xf>
    <xf numFmtId="0" fontId="226" fillId="0" borderId="14" xfId="7" applyFont="1" applyBorder="1" applyAlignment="1">
      <alignment horizontal="left" vertical="center"/>
    </xf>
    <xf numFmtId="3" fontId="225" fillId="0" borderId="0" xfId="0" applyNumberFormat="1" applyFont="1" applyAlignment="1">
      <alignment vertical="center"/>
    </xf>
    <xf numFmtId="0" fontId="225" fillId="0" borderId="14" xfId="0" applyFont="1" applyBorder="1" applyAlignment="1" applyProtection="1">
      <alignment horizontal="left" vertical="center"/>
    </xf>
    <xf numFmtId="192" fontId="226" fillId="0" borderId="14" xfId="1" applyNumberFormat="1" applyFont="1" applyBorder="1" applyAlignment="1">
      <alignment vertical="center"/>
    </xf>
    <xf numFmtId="0" fontId="226" fillId="0" borderId="32" xfId="0" applyFont="1" applyBorder="1" applyAlignment="1">
      <alignment horizontal="center" vertical="center"/>
    </xf>
    <xf numFmtId="0" fontId="226" fillId="0" borderId="25" xfId="0" applyFont="1" applyBorder="1" applyAlignment="1">
      <alignment horizontal="right" vertical="center"/>
    </xf>
    <xf numFmtId="0" fontId="226" fillId="0" borderId="25" xfId="0" applyFont="1" applyBorder="1" applyAlignment="1">
      <alignment vertical="center"/>
    </xf>
    <xf numFmtId="192" fontId="226" fillId="0" borderId="32" xfId="1" applyNumberFormat="1" applyFont="1" applyBorder="1" applyAlignment="1">
      <alignment horizontal="right" vertical="center"/>
    </xf>
    <xf numFmtId="192" fontId="226" fillId="0" borderId="25" xfId="1" applyNumberFormat="1" applyFont="1" applyBorder="1" applyAlignment="1">
      <alignment horizontal="right" vertical="center"/>
    </xf>
    <xf numFmtId="0" fontId="224" fillId="57" borderId="33" xfId="0" applyFont="1" applyFill="1" applyBorder="1" applyAlignment="1">
      <alignment horizontal="center" vertical="center"/>
    </xf>
    <xf numFmtId="0" fontId="224" fillId="57" borderId="37" xfId="0" applyFont="1" applyFill="1" applyBorder="1" applyAlignment="1">
      <alignment horizontal="left" vertical="center"/>
    </xf>
    <xf numFmtId="0" fontId="224" fillId="57" borderId="37" xfId="0" applyFont="1" applyFill="1" applyBorder="1" applyAlignment="1">
      <alignment horizontal="right" vertical="center"/>
    </xf>
    <xf numFmtId="192" fontId="224" fillId="57" borderId="33" xfId="1" applyNumberFormat="1" applyFont="1" applyFill="1" applyBorder="1" applyAlignment="1">
      <alignment horizontal="right" vertical="center"/>
    </xf>
    <xf numFmtId="0" fontId="226" fillId="0" borderId="34" xfId="0" applyFont="1" applyBorder="1" applyAlignment="1">
      <alignment horizontal="center" vertical="center"/>
    </xf>
    <xf numFmtId="0" fontId="224" fillId="0" borderId="0" xfId="0" applyFont="1" applyBorder="1" applyAlignment="1">
      <alignment horizontal="left" vertical="center"/>
    </xf>
    <xf numFmtId="0" fontId="224" fillId="0" borderId="0" xfId="0" applyFont="1" applyBorder="1" applyAlignment="1">
      <alignment horizontal="right" vertical="center"/>
    </xf>
    <xf numFmtId="192" fontId="224" fillId="0" borderId="34" xfId="1" applyNumberFormat="1" applyFont="1" applyBorder="1" applyAlignment="1">
      <alignment horizontal="right" vertical="center"/>
    </xf>
    <xf numFmtId="192" fontId="224" fillId="0" borderId="0" xfId="1" applyNumberFormat="1" applyFont="1" applyBorder="1" applyAlignment="1">
      <alignment horizontal="right" vertical="center"/>
    </xf>
    <xf numFmtId="0" fontId="224" fillId="0" borderId="44" xfId="0" applyFont="1" applyBorder="1" applyAlignment="1">
      <alignment horizontal="center" vertical="center"/>
    </xf>
    <xf numFmtId="0" fontId="224" fillId="0" borderId="14" xfId="0" applyFont="1" applyBorder="1" applyAlignment="1">
      <alignment vertical="center"/>
    </xf>
    <xf numFmtId="192" fontId="224" fillId="0" borderId="44" xfId="1" applyNumberFormat="1" applyFont="1" applyBorder="1" applyAlignment="1">
      <alignment horizontal="right" vertical="center"/>
    </xf>
    <xf numFmtId="192" fontId="224" fillId="0" borderId="14" xfId="1" applyNumberFormat="1" applyFont="1" applyBorder="1" applyAlignment="1">
      <alignment vertical="center"/>
    </xf>
    <xf numFmtId="192" fontId="224" fillId="0" borderId="36" xfId="1" applyNumberFormat="1" applyFont="1" applyBorder="1" applyAlignment="1">
      <alignment horizontal="right" vertical="center"/>
    </xf>
    <xf numFmtId="192" fontId="224" fillId="0" borderId="29" xfId="1" applyNumberFormat="1" applyFont="1" applyBorder="1" applyAlignment="1">
      <alignment vertical="center"/>
    </xf>
    <xf numFmtId="0" fontId="225" fillId="0" borderId="22" xfId="0" applyFont="1" applyBorder="1" applyAlignment="1">
      <alignment vertical="center"/>
    </xf>
    <xf numFmtId="192" fontId="226" fillId="0" borderId="29" xfId="1" applyNumberFormat="1" applyFont="1" applyBorder="1" applyAlignment="1">
      <alignment vertical="center"/>
    </xf>
    <xf numFmtId="0" fontId="226" fillId="0" borderId="33" xfId="0" applyFont="1" applyBorder="1" applyAlignment="1">
      <alignment horizontal="center" vertical="center"/>
    </xf>
    <xf numFmtId="0" fontId="224" fillId="0" borderId="37" xfId="0" applyFont="1" applyBorder="1" applyAlignment="1">
      <alignment vertical="center"/>
    </xf>
    <xf numFmtId="0" fontId="224" fillId="0" borderId="37" xfId="0" applyFont="1" applyBorder="1" applyAlignment="1">
      <alignment horizontal="right" vertical="center"/>
    </xf>
    <xf numFmtId="192" fontId="224" fillId="0" borderId="33" xfId="1" applyNumberFormat="1" applyFont="1" applyBorder="1" applyAlignment="1">
      <alignment horizontal="right" vertical="center"/>
    </xf>
    <xf numFmtId="192" fontId="224" fillId="0" borderId="37" xfId="1" applyNumberFormat="1" applyFont="1" applyBorder="1" applyAlignment="1">
      <alignment vertical="center"/>
    </xf>
    <xf numFmtId="0" fontId="227" fillId="0" borderId="22" xfId="0" applyFont="1" applyBorder="1" applyAlignment="1">
      <alignment vertical="center"/>
    </xf>
    <xf numFmtId="0" fontId="224" fillId="0" borderId="36" xfId="3" applyFont="1" applyBorder="1" applyAlignment="1">
      <alignment horizontal="center" vertical="center"/>
    </xf>
    <xf numFmtId="0" fontId="224" fillId="0" borderId="29" xfId="3" applyFont="1" applyBorder="1" applyAlignment="1">
      <alignment vertical="center"/>
    </xf>
    <xf numFmtId="0" fontId="226" fillId="0" borderId="29" xfId="3" applyFont="1" applyBorder="1" applyAlignment="1">
      <alignment vertical="center"/>
    </xf>
    <xf numFmtId="3" fontId="226" fillId="0" borderId="36" xfId="3" applyNumberFormat="1" applyFont="1" applyBorder="1" applyAlignment="1">
      <alignment horizontal="center" vertical="center"/>
    </xf>
    <xf numFmtId="192" fontId="226" fillId="0" borderId="36" xfId="1" applyFont="1" applyBorder="1" applyAlignment="1">
      <alignment vertical="center"/>
    </xf>
    <xf numFmtId="4" fontId="226" fillId="0" borderId="36" xfId="3" applyNumberFormat="1" applyFont="1" applyBorder="1" applyAlignment="1">
      <alignment horizontal="center" vertical="center"/>
    </xf>
    <xf numFmtId="0" fontId="226" fillId="0" borderId="36" xfId="3" applyFont="1" applyBorder="1" applyAlignment="1">
      <alignment horizontal="center" vertical="center"/>
    </xf>
    <xf numFmtId="0" fontId="226" fillId="0" borderId="29" xfId="3" applyFont="1" applyBorder="1" applyAlignment="1">
      <alignment horizontal="right" vertical="center"/>
    </xf>
    <xf numFmtId="0" fontId="231" fillId="0" borderId="34" xfId="3" applyFont="1" applyBorder="1" applyAlignment="1">
      <alignment horizontal="center" vertical="center"/>
    </xf>
    <xf numFmtId="0" fontId="226" fillId="0" borderId="0" xfId="3" applyFont="1" applyBorder="1" applyAlignment="1">
      <alignment horizontal="right" vertical="center"/>
    </xf>
    <xf numFmtId="0" fontId="226" fillId="0" borderId="0" xfId="3" applyFont="1" applyBorder="1" applyAlignment="1">
      <alignment vertical="center"/>
    </xf>
    <xf numFmtId="3" fontId="226" fillId="0" borderId="34" xfId="3" applyNumberFormat="1" applyFont="1" applyBorder="1" applyAlignment="1">
      <alignment horizontal="center" vertical="center"/>
    </xf>
    <xf numFmtId="192" fontId="226" fillId="0" borderId="34" xfId="1" applyFont="1" applyBorder="1" applyAlignment="1">
      <alignment vertical="center"/>
    </xf>
    <xf numFmtId="4" fontId="226" fillId="0" borderId="34" xfId="3" applyNumberFormat="1" applyFont="1" applyBorder="1" applyAlignment="1">
      <alignment horizontal="center" vertical="center"/>
    </xf>
    <xf numFmtId="0" fontId="226" fillId="0" borderId="33" xfId="3" applyFont="1" applyBorder="1" applyAlignment="1">
      <alignment horizontal="center" vertical="center"/>
    </xf>
    <xf numFmtId="0" fontId="226" fillId="0" borderId="37" xfId="3" applyFont="1" applyBorder="1" applyAlignment="1">
      <alignment horizontal="left" vertical="center"/>
    </xf>
    <xf numFmtId="0" fontId="224" fillId="0" borderId="37" xfId="3" applyFont="1" applyBorder="1" applyAlignment="1">
      <alignment horizontal="right" vertical="center"/>
    </xf>
    <xf numFmtId="3" fontId="224" fillId="0" borderId="33" xfId="3" applyNumberFormat="1" applyFont="1" applyBorder="1" applyAlignment="1">
      <alignment horizontal="center" vertical="center"/>
    </xf>
    <xf numFmtId="192" fontId="224" fillId="0" borderId="33" xfId="1" applyFont="1" applyBorder="1" applyAlignment="1">
      <alignment vertical="center"/>
    </xf>
    <xf numFmtId="0" fontId="226" fillId="0" borderId="33" xfId="0" applyFont="1" applyFill="1" applyBorder="1" applyAlignment="1">
      <alignment horizontal="center" vertical="center"/>
    </xf>
    <xf numFmtId="0" fontId="225" fillId="0" borderId="0" xfId="0" applyFont="1" applyFill="1" applyAlignment="1">
      <alignment vertical="center"/>
    </xf>
    <xf numFmtId="0" fontId="226" fillId="15" borderId="28" xfId="3" applyFont="1" applyFill="1" applyBorder="1" applyAlignment="1">
      <alignment horizontal="center" vertical="center"/>
    </xf>
    <xf numFmtId="3" fontId="226" fillId="15" borderId="28" xfId="3" applyNumberFormat="1" applyFont="1" applyFill="1" applyBorder="1" applyAlignment="1">
      <alignment horizontal="center" vertical="center"/>
    </xf>
    <xf numFmtId="192" fontId="226" fillId="15" borderId="28" xfId="1" applyFont="1" applyFill="1" applyBorder="1" applyAlignment="1">
      <alignment vertical="center"/>
    </xf>
    <xf numFmtId="4" fontId="232" fillId="15" borderId="28" xfId="3" applyNumberFormat="1" applyFont="1" applyFill="1" applyBorder="1" applyAlignment="1">
      <alignment horizontal="center" vertical="center"/>
    </xf>
    <xf numFmtId="0" fontId="226" fillId="15" borderId="36" xfId="3" applyFont="1" applyFill="1" applyBorder="1" applyAlignment="1">
      <alignment horizontal="center" vertical="center"/>
    </xf>
    <xf numFmtId="3" fontId="226" fillId="15" borderId="36" xfId="3" applyNumberFormat="1" applyFont="1" applyFill="1" applyBorder="1" applyAlignment="1">
      <alignment horizontal="center" vertical="center"/>
    </xf>
    <xf numFmtId="192" fontId="226" fillId="15" borderId="36" xfId="1" applyFont="1" applyFill="1" applyBorder="1" applyAlignment="1">
      <alignment vertical="center"/>
    </xf>
    <xf numFmtId="4" fontId="232" fillId="15" borderId="36" xfId="3" applyNumberFormat="1" applyFont="1" applyFill="1" applyBorder="1" applyAlignment="1">
      <alignment horizontal="center" vertical="center"/>
    </xf>
    <xf numFmtId="0" fontId="226" fillId="0" borderId="44" xfId="3" applyFont="1" applyBorder="1" applyAlignment="1">
      <alignment horizontal="center" vertical="center"/>
    </xf>
    <xf numFmtId="0" fontId="226" fillId="0" borderId="14" xfId="3" applyFont="1" applyBorder="1" applyAlignment="1">
      <alignment horizontal="right" vertical="center"/>
    </xf>
    <xf numFmtId="0" fontId="225" fillId="0" borderId="14" xfId="2585" applyFont="1" applyFill="1" applyBorder="1" applyAlignment="1" applyProtection="1">
      <alignment horizontal="left" vertical="center"/>
    </xf>
    <xf numFmtId="0" fontId="226" fillId="0" borderId="34" xfId="3" applyFont="1" applyBorder="1" applyAlignment="1">
      <alignment horizontal="center" vertical="center"/>
    </xf>
    <xf numFmtId="192" fontId="224" fillId="57" borderId="37" xfId="1" applyNumberFormat="1" applyFont="1" applyFill="1" applyBorder="1" applyAlignment="1">
      <alignment vertical="center"/>
    </xf>
    <xf numFmtId="43" fontId="226" fillId="15" borderId="28" xfId="849" applyFont="1" applyFill="1" applyBorder="1" applyAlignment="1">
      <alignment vertical="center"/>
    </xf>
    <xf numFmtId="43" fontId="226" fillId="15" borderId="36" xfId="849" applyFont="1" applyFill="1" applyBorder="1" applyAlignment="1">
      <alignment vertical="center"/>
    </xf>
    <xf numFmtId="43" fontId="226" fillId="0" borderId="36" xfId="849" applyFont="1" applyBorder="1" applyAlignment="1">
      <alignment vertical="center"/>
    </xf>
    <xf numFmtId="43" fontId="226" fillId="0" borderId="34" xfId="849" applyFont="1" applyBorder="1" applyAlignment="1">
      <alignment vertical="center"/>
    </xf>
    <xf numFmtId="0" fontId="226" fillId="57" borderId="33" xfId="3" applyFont="1" applyFill="1" applyBorder="1" applyAlignment="1">
      <alignment horizontal="center" vertical="center"/>
    </xf>
    <xf numFmtId="3" fontId="225" fillId="0" borderId="0" xfId="0" applyNumberFormat="1" applyFont="1" applyAlignment="1">
      <alignment horizontal="right" vertical="center"/>
    </xf>
    <xf numFmtId="0" fontId="43" fillId="0" borderId="0" xfId="22206" quotePrefix="1" applyFont="1" applyAlignment="1">
      <alignment horizontal="left" vertical="center"/>
    </xf>
    <xf numFmtId="0" fontId="43" fillId="0" borderId="0" xfId="3" applyFont="1" applyAlignment="1">
      <alignment vertical="center"/>
    </xf>
    <xf numFmtId="0" fontId="43" fillId="0" borderId="0" xfId="3" applyFont="1" applyAlignment="1">
      <alignment horizontal="left" vertical="center"/>
    </xf>
    <xf numFmtId="0" fontId="43" fillId="0" borderId="0" xfId="3" applyFont="1" applyAlignment="1">
      <alignment horizontal="center" vertical="center"/>
    </xf>
    <xf numFmtId="0" fontId="43" fillId="0" borderId="0" xfId="3" quotePrefix="1" applyFont="1" applyAlignment="1">
      <alignment horizontal="left" vertical="center"/>
    </xf>
    <xf numFmtId="0" fontId="43" fillId="0" borderId="0" xfId="0" quotePrefix="1" applyFont="1" applyBorder="1" applyAlignment="1">
      <alignment horizontal="left" vertical="center"/>
    </xf>
    <xf numFmtId="38" fontId="43" fillId="0" borderId="29" xfId="2" applyNumberFormat="1" applyFont="1" applyBorder="1" applyAlignment="1">
      <alignment horizontal="left" vertical="center"/>
    </xf>
    <xf numFmtId="3" fontId="43" fillId="0" borderId="36" xfId="0" applyNumberFormat="1" applyFont="1" applyFill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3" fillId="0" borderId="0" xfId="22206" quotePrefix="1" applyFont="1" applyBorder="1" applyAlignment="1">
      <alignment horizontal="left" vertical="center"/>
    </xf>
    <xf numFmtId="9" fontId="38" fillId="0" borderId="0" xfId="3" applyNumberFormat="1" applyFont="1" applyBorder="1" applyAlignment="1">
      <alignment horizontal="center" vertical="center"/>
    </xf>
    <xf numFmtId="9" fontId="38" fillId="0" borderId="0" xfId="3" applyNumberFormat="1" applyFont="1" applyBorder="1" applyAlignment="1">
      <alignment horizontal="left" vertical="center"/>
    </xf>
    <xf numFmtId="0" fontId="43" fillId="0" borderId="0" xfId="3" quotePrefix="1" applyFont="1" applyBorder="1" applyAlignment="1">
      <alignment horizontal="left" vertical="center"/>
    </xf>
    <xf numFmtId="38" fontId="43" fillId="0" borderId="0" xfId="2" applyNumberFormat="1" applyFont="1" applyBorder="1" applyAlignment="1">
      <alignment horizontal="center" vertical="center"/>
    </xf>
    <xf numFmtId="0" fontId="230" fillId="64" borderId="44" xfId="0" applyFont="1" applyFill="1" applyBorder="1" applyAlignment="1">
      <alignment vertical="center"/>
    </xf>
    <xf numFmtId="0" fontId="233" fillId="0" borderId="0" xfId="2312" applyFont="1" applyAlignment="1">
      <alignment vertical="center"/>
    </xf>
    <xf numFmtId="0" fontId="233" fillId="0" borderId="0" xfId="2312" applyFont="1" applyAlignment="1">
      <alignment vertical="center" wrapText="1"/>
    </xf>
    <xf numFmtId="0" fontId="233" fillId="0" borderId="0" xfId="2312" applyFont="1" applyAlignment="1">
      <alignment horizontal="center" vertical="center"/>
    </xf>
    <xf numFmtId="0" fontId="234" fillId="0" borderId="0" xfId="2312" applyFont="1" applyAlignment="1">
      <alignment vertical="center"/>
    </xf>
    <xf numFmtId="0" fontId="234" fillId="0" borderId="0" xfId="2312" applyFont="1" applyAlignment="1">
      <alignment horizontal="left" vertical="center"/>
    </xf>
    <xf numFmtId="192" fontId="236" fillId="0" borderId="0" xfId="2312" applyNumberFormat="1" applyFont="1" applyAlignment="1">
      <alignment horizontal="right" vertical="center"/>
    </xf>
    <xf numFmtId="192" fontId="234" fillId="0" borderId="0" xfId="2312" applyNumberFormat="1" applyFont="1" applyAlignment="1">
      <alignment horizontal="left" vertical="center"/>
    </xf>
    <xf numFmtId="0" fontId="234" fillId="62" borderId="0" xfId="2312" applyFont="1" applyFill="1" applyAlignment="1">
      <alignment horizontal="right" vertical="center"/>
    </xf>
    <xf numFmtId="195" fontId="234" fillId="0" borderId="0" xfId="2312" applyNumberFormat="1" applyFont="1" applyAlignment="1">
      <alignment vertical="center"/>
    </xf>
    <xf numFmtId="0" fontId="234" fillId="0" borderId="0" xfId="2312" applyFont="1" applyAlignment="1">
      <alignment horizontal="center" vertical="center"/>
    </xf>
    <xf numFmtId="195" fontId="234" fillId="0" borderId="17" xfId="2312" applyNumberFormat="1" applyFont="1" applyBorder="1" applyAlignment="1">
      <alignment vertical="center"/>
    </xf>
    <xf numFmtId="4" fontId="234" fillId="0" borderId="17" xfId="2312" applyNumberFormat="1" applyFont="1" applyBorder="1" applyAlignment="1">
      <alignment vertical="center"/>
    </xf>
    <xf numFmtId="3" fontId="234" fillId="0" borderId="17" xfId="2312" applyNumberFormat="1" applyFont="1" applyBorder="1" applyAlignment="1">
      <alignment vertical="center"/>
    </xf>
    <xf numFmtId="3" fontId="234" fillId="0" borderId="45" xfId="2312" applyNumberFormat="1" applyFont="1" applyBorder="1" applyAlignment="1">
      <alignment vertical="center"/>
    </xf>
    <xf numFmtId="3" fontId="234" fillId="0" borderId="45" xfId="2312" applyNumberFormat="1" applyFont="1" applyBorder="1" applyAlignment="1">
      <alignment horizontal="center" vertical="center"/>
    </xf>
    <xf numFmtId="3" fontId="234" fillId="0" borderId="0" xfId="2312" applyNumberFormat="1" applyFont="1" applyAlignment="1">
      <alignment vertical="center"/>
    </xf>
    <xf numFmtId="3" fontId="234" fillId="0" borderId="0" xfId="2312" applyNumberFormat="1" applyFont="1" applyAlignment="1">
      <alignment horizontal="center" vertical="center"/>
    </xf>
    <xf numFmtId="195" fontId="234" fillId="0" borderId="0" xfId="2312" applyNumberFormat="1" applyFont="1" applyAlignment="1">
      <alignment horizontal="center" vertical="center"/>
    </xf>
    <xf numFmtId="195" fontId="234" fillId="0" borderId="17" xfId="2312" applyNumberFormat="1" applyFont="1" applyBorder="1" applyAlignment="1">
      <alignment horizontal="center" vertical="center"/>
    </xf>
    <xf numFmtId="2" fontId="234" fillId="0" borderId="17" xfId="2312" applyNumberFormat="1" applyFont="1" applyBorder="1" applyAlignment="1">
      <alignment horizontal="center" vertical="center"/>
    </xf>
    <xf numFmtId="0" fontId="234" fillId="0" borderId="17" xfId="2312" applyFont="1" applyBorder="1" applyAlignment="1">
      <alignment vertical="center"/>
    </xf>
    <xf numFmtId="43" fontId="234" fillId="0" borderId="0" xfId="736" applyNumberFormat="1" applyFont="1" applyBorder="1" applyAlignment="1">
      <alignment vertical="center"/>
    </xf>
    <xf numFmtId="195" fontId="234" fillId="0" borderId="0" xfId="2312" applyNumberFormat="1" applyFont="1" applyAlignment="1">
      <alignment horizontal="right" vertical="center"/>
    </xf>
    <xf numFmtId="2" fontId="234" fillId="0" borderId="0" xfId="2312" applyNumberFormat="1" applyFont="1" applyAlignment="1">
      <alignment horizontal="center" vertical="center"/>
    </xf>
    <xf numFmtId="0" fontId="234" fillId="0" borderId="17" xfId="2312" quotePrefix="1" applyFont="1" applyBorder="1" applyAlignment="1">
      <alignment vertical="center"/>
    </xf>
    <xf numFmtId="195" fontId="234" fillId="0" borderId="17" xfId="2312" applyNumberFormat="1" applyFont="1" applyBorder="1" applyAlignment="1">
      <alignment horizontal="right" vertical="center"/>
    </xf>
    <xf numFmtId="192" fontId="234" fillId="0" borderId="17" xfId="2312" applyNumberFormat="1" applyFont="1" applyBorder="1" applyAlignment="1">
      <alignment horizontal="left" vertical="center"/>
    </xf>
    <xf numFmtId="265" fontId="234" fillId="0" borderId="0" xfId="2312" applyNumberFormat="1" applyFont="1" applyAlignment="1">
      <alignment vertical="center"/>
    </xf>
    <xf numFmtId="195" fontId="233" fillId="0" borderId="0" xfId="2312" applyNumberFormat="1" applyFont="1" applyAlignment="1">
      <alignment horizontal="right" vertical="center"/>
    </xf>
    <xf numFmtId="2" fontId="233" fillId="0" borderId="0" xfId="2312" applyNumberFormat="1" applyFont="1" applyAlignment="1">
      <alignment horizontal="center" vertical="center"/>
    </xf>
    <xf numFmtId="192" fontId="237" fillId="0" borderId="0" xfId="2312" applyNumberFormat="1" applyFont="1" applyAlignment="1">
      <alignment horizontal="right" vertical="center"/>
    </xf>
    <xf numFmtId="195" fontId="233" fillId="0" borderId="0" xfId="2312" applyNumberFormat="1" applyFont="1" applyAlignment="1">
      <alignment horizontal="center" vertical="center"/>
    </xf>
    <xf numFmtId="43" fontId="233" fillId="0" borderId="0" xfId="2312" applyNumberFormat="1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4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8" fillId="15" borderId="16" xfId="0" applyFont="1" applyFill="1" applyBorder="1" applyAlignment="1">
      <alignment horizontal="center" vertical="center"/>
    </xf>
    <xf numFmtId="0" fontId="43" fillId="0" borderId="19" xfId="3" quotePrefix="1" applyFont="1" applyBorder="1" applyAlignment="1">
      <alignment horizontal="left" vertical="center"/>
    </xf>
    <xf numFmtId="0" fontId="43" fillId="0" borderId="29" xfId="3" applyFont="1" applyBorder="1" applyAlignment="1">
      <alignment horizontal="left" vertical="center"/>
    </xf>
    <xf numFmtId="49" fontId="43" fillId="0" borderId="25" xfId="0" applyNumberFormat="1" applyFont="1" applyBorder="1" applyAlignment="1">
      <alignment vertical="center"/>
    </xf>
    <xf numFmtId="0" fontId="43" fillId="0" borderId="14" xfId="3" quotePrefix="1" applyFont="1" applyBorder="1" applyAlignment="1">
      <alignment horizontal="left" vertical="center"/>
    </xf>
    <xf numFmtId="0" fontId="43" fillId="0" borderId="14" xfId="3" applyNumberFormat="1" applyFont="1" applyBorder="1" applyAlignment="1">
      <alignment horizontal="center" vertical="center"/>
    </xf>
    <xf numFmtId="49" fontId="43" fillId="0" borderId="14" xfId="0" quotePrefix="1" applyNumberFormat="1" applyFont="1" applyBorder="1" applyAlignment="1">
      <alignment horizontal="left" vertical="center"/>
    </xf>
    <xf numFmtId="17" fontId="43" fillId="0" borderId="14" xfId="3" applyNumberFormat="1" applyFont="1" applyBorder="1" applyAlignment="1">
      <alignment horizontal="left" vertical="center"/>
    </xf>
    <xf numFmtId="17" fontId="43" fillId="0" borderId="14" xfId="3" applyNumberFormat="1" applyFont="1" applyBorder="1" applyAlignment="1">
      <alignment vertical="center"/>
    </xf>
    <xf numFmtId="17" fontId="43" fillId="0" borderId="15" xfId="3" applyNumberFormat="1" applyFont="1" applyBorder="1" applyAlignment="1">
      <alignment horizontal="left" vertical="center"/>
    </xf>
    <xf numFmtId="17" fontId="43" fillId="0" borderId="15" xfId="3" applyNumberFormat="1" applyFont="1" applyBorder="1" applyAlignment="1">
      <alignment vertical="center"/>
    </xf>
    <xf numFmtId="0" fontId="32" fillId="0" borderId="5" xfId="0" quotePrefix="1" applyFont="1" applyBorder="1" applyAlignment="1">
      <alignment horizontal="left" vertical="center"/>
    </xf>
    <xf numFmtId="0" fontId="32" fillId="0" borderId="0" xfId="0" quotePrefix="1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3" fillId="0" borderId="27" xfId="0" applyFont="1" applyBorder="1" applyAlignment="1">
      <alignment horizontal="left" vertical="center"/>
    </xf>
    <xf numFmtId="9" fontId="33" fillId="0" borderId="17" xfId="0" applyNumberFormat="1" applyFont="1" applyBorder="1" applyAlignment="1">
      <alignment horizontal="center" vertical="center"/>
    </xf>
    <xf numFmtId="9" fontId="33" fillId="0" borderId="17" xfId="0" applyNumberFormat="1" applyFont="1" applyBorder="1" applyAlignment="1">
      <alignment horizontal="left" vertical="center"/>
    </xf>
    <xf numFmtId="0" fontId="32" fillId="0" borderId="17" xfId="0" quotePrefix="1" applyFont="1" applyBorder="1" applyAlignment="1">
      <alignment horizontal="left" vertical="center"/>
    </xf>
    <xf numFmtId="38" fontId="32" fillId="0" borderId="12" xfId="1" applyNumberFormat="1" applyFont="1" applyBorder="1" applyAlignment="1">
      <alignment horizontal="center" vertical="center"/>
    </xf>
    <xf numFmtId="0" fontId="32" fillId="0" borderId="0" xfId="0" applyFont="1" applyFill="1" applyBorder="1" applyAlignment="1">
      <alignment horizontal="left" vertical="center"/>
    </xf>
    <xf numFmtId="0" fontId="32" fillId="0" borderId="0" xfId="0" applyFont="1" applyFill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225" fillId="0" borderId="75" xfId="0" quotePrefix="1" applyFont="1" applyBorder="1" applyAlignment="1">
      <alignment horizontal="center" vertical="center"/>
    </xf>
    <xf numFmtId="0" fontId="238" fillId="0" borderId="29" xfId="3" applyFont="1" applyBorder="1" applyAlignment="1">
      <alignment vertical="center"/>
    </xf>
    <xf numFmtId="0" fontId="239" fillId="0" borderId="14" xfId="0" applyFont="1" applyBorder="1" applyAlignment="1" applyProtection="1">
      <alignment horizontal="left" vertical="center"/>
    </xf>
    <xf numFmtId="0" fontId="241" fillId="0" borderId="0" xfId="0" applyFont="1" applyAlignment="1">
      <alignment vertical="center"/>
    </xf>
    <xf numFmtId="0" fontId="222" fillId="0" borderId="46" xfId="0" quotePrefix="1" applyFont="1" applyBorder="1" applyAlignment="1">
      <alignment horizontal="left" vertical="center"/>
    </xf>
    <xf numFmtId="0" fontId="222" fillId="0" borderId="50" xfId="0" applyFont="1" applyFill="1" applyBorder="1" applyAlignment="1">
      <alignment horizontal="centerContinuous" vertical="center"/>
    </xf>
    <xf numFmtId="0" fontId="222" fillId="0" borderId="75" xfId="0" quotePrefix="1" applyFont="1" applyBorder="1" applyAlignment="1">
      <alignment horizontal="left" vertical="center"/>
    </xf>
    <xf numFmtId="0" fontId="222" fillId="0" borderId="31" xfId="0" applyFont="1" applyBorder="1" applyAlignment="1">
      <alignment horizontal="centerContinuous" vertical="center"/>
    </xf>
    <xf numFmtId="0" fontId="241" fillId="0" borderId="45" xfId="0" applyFont="1" applyBorder="1" applyAlignment="1">
      <alignment vertical="center"/>
    </xf>
    <xf numFmtId="0" fontId="241" fillId="0" borderId="31" xfId="0" applyFont="1" applyBorder="1" applyAlignment="1">
      <alignment vertical="center"/>
    </xf>
    <xf numFmtId="0" fontId="222" fillId="0" borderId="5" xfId="0" quotePrefix="1" applyFont="1" applyBorder="1" applyAlignment="1">
      <alignment horizontal="left" vertical="center"/>
    </xf>
    <xf numFmtId="0" fontId="222" fillId="0" borderId="43" xfId="0" applyFont="1" applyFill="1" applyBorder="1" applyAlignment="1">
      <alignment horizontal="centerContinuous" vertical="center"/>
    </xf>
    <xf numFmtId="0" fontId="222" fillId="0" borderId="78" xfId="0" quotePrefix="1" applyFont="1" applyBorder="1" applyAlignment="1">
      <alignment horizontal="left" vertical="center"/>
    </xf>
    <xf numFmtId="0" fontId="222" fillId="0" borderId="6" xfId="0" applyFont="1" applyBorder="1" applyAlignment="1">
      <alignment horizontal="centerContinuous" vertical="center"/>
    </xf>
    <xf numFmtId="0" fontId="241" fillId="0" borderId="0" xfId="0" applyFont="1" applyBorder="1" applyAlignment="1">
      <alignment vertical="center"/>
    </xf>
    <xf numFmtId="0" fontId="241" fillId="0" borderId="6" xfId="0" applyFont="1" applyBorder="1" applyAlignment="1">
      <alignment vertical="center"/>
    </xf>
    <xf numFmtId="0" fontId="222" fillId="0" borderId="21" xfId="0" quotePrefix="1" applyFont="1" applyBorder="1" applyAlignment="1">
      <alignment horizontal="left" vertical="center"/>
    </xf>
    <xf numFmtId="0" fontId="222" fillId="0" borderId="48" xfId="0" applyFont="1" applyBorder="1" applyAlignment="1">
      <alignment horizontal="centerContinuous" vertical="center"/>
    </xf>
    <xf numFmtId="0" fontId="222" fillId="0" borderId="14" xfId="0" applyFont="1" applyBorder="1" applyAlignment="1">
      <alignment horizontal="left" vertical="center"/>
    </xf>
    <xf numFmtId="0" fontId="222" fillId="0" borderId="14" xfId="0" quotePrefix="1" applyFont="1" applyBorder="1" applyAlignment="1">
      <alignment horizontal="left" vertical="center"/>
    </xf>
    <xf numFmtId="38" fontId="222" fillId="0" borderId="14" xfId="1" applyNumberFormat="1" applyFont="1" applyBorder="1" applyAlignment="1">
      <alignment horizontal="center" vertical="center"/>
    </xf>
    <xf numFmtId="0" fontId="222" fillId="0" borderId="14" xfId="0" applyFont="1" applyBorder="1" applyAlignment="1">
      <alignment horizontal="right" vertical="center"/>
    </xf>
    <xf numFmtId="0" fontId="222" fillId="0" borderId="51" xfId="0" applyFont="1" applyBorder="1" applyAlignment="1">
      <alignment horizontal="left" vertical="center"/>
    </xf>
    <xf numFmtId="38" fontId="222" fillId="0" borderId="22" xfId="1" applyNumberFormat="1" applyFont="1" applyBorder="1" applyAlignment="1">
      <alignment horizontal="centerContinuous" vertical="center"/>
    </xf>
    <xf numFmtId="0" fontId="222" fillId="0" borderId="47" xfId="0" quotePrefix="1" applyFont="1" applyBorder="1" applyAlignment="1">
      <alignment horizontal="left" vertical="center"/>
    </xf>
    <xf numFmtId="17" fontId="222" fillId="0" borderId="29" xfId="0" applyNumberFormat="1" applyFont="1" applyBorder="1" applyAlignment="1">
      <alignment horizontal="left" vertical="center"/>
    </xf>
    <xf numFmtId="0" fontId="222" fillId="0" borderId="29" xfId="0" quotePrefix="1" applyFont="1" applyBorder="1" applyAlignment="1">
      <alignment horizontal="left" vertical="center"/>
    </xf>
    <xf numFmtId="0" fontId="222" fillId="0" borderId="76" xfId="0" quotePrefix="1" applyFont="1" applyBorder="1" applyAlignment="1">
      <alignment horizontal="left" vertical="center"/>
    </xf>
    <xf numFmtId="38" fontId="222" fillId="0" borderId="16" xfId="1" applyNumberFormat="1" applyFont="1" applyBorder="1" applyAlignment="1">
      <alignment horizontal="right" vertical="center"/>
    </xf>
    <xf numFmtId="0" fontId="222" fillId="0" borderId="48" xfId="0" quotePrefix="1" applyFont="1" applyBorder="1" applyAlignment="1">
      <alignment horizontal="left" vertical="center"/>
    </xf>
    <xf numFmtId="0" fontId="222" fillId="0" borderId="51" xfId="0" quotePrefix="1" applyFont="1" applyBorder="1" applyAlignment="1">
      <alignment horizontal="left" vertical="center"/>
    </xf>
    <xf numFmtId="38" fontId="222" fillId="0" borderId="22" xfId="1" applyNumberFormat="1" applyFont="1" applyBorder="1" applyAlignment="1">
      <alignment horizontal="right" vertical="center"/>
    </xf>
    <xf numFmtId="0" fontId="222" fillId="0" borderId="24" xfId="0" quotePrefix="1" applyFont="1" applyBorder="1" applyAlignment="1">
      <alignment horizontal="left" vertical="center"/>
    </xf>
    <xf numFmtId="0" fontId="222" fillId="0" borderId="49" xfId="0" applyFont="1" applyBorder="1" applyAlignment="1">
      <alignment vertical="center"/>
    </xf>
    <xf numFmtId="0" fontId="222" fillId="0" borderId="49" xfId="0" quotePrefix="1" applyFont="1" applyBorder="1" applyAlignment="1">
      <alignment horizontal="left" vertical="center"/>
    </xf>
    <xf numFmtId="38" fontId="222" fillId="0" borderId="25" xfId="1" applyNumberFormat="1" applyFont="1" applyBorder="1" applyAlignment="1">
      <alignment horizontal="center" vertical="center"/>
    </xf>
    <xf numFmtId="49" fontId="222" fillId="0" borderId="25" xfId="0" applyNumberFormat="1" applyFont="1" applyBorder="1" applyAlignment="1">
      <alignment horizontal="left" vertical="center"/>
    </xf>
    <xf numFmtId="0" fontId="222" fillId="0" borderId="25" xfId="0" applyFont="1" applyBorder="1" applyAlignment="1">
      <alignment horizontal="right" vertical="center"/>
    </xf>
    <xf numFmtId="0" fontId="222" fillId="0" borderId="25" xfId="0" applyFont="1" applyBorder="1" applyAlignment="1">
      <alignment horizontal="left" vertical="center"/>
    </xf>
    <xf numFmtId="0" fontId="222" fillId="0" borderId="53" xfId="0" applyFont="1" applyBorder="1" applyAlignment="1">
      <alignment horizontal="left" vertical="center"/>
    </xf>
    <xf numFmtId="38" fontId="222" fillId="0" borderId="26" xfId="1" applyNumberFormat="1" applyFont="1" applyBorder="1" applyAlignment="1">
      <alignment horizontal="left" vertical="center"/>
    </xf>
    <xf numFmtId="0" fontId="241" fillId="0" borderId="27" xfId="0" applyFont="1" applyBorder="1" applyAlignment="1">
      <alignment vertical="center"/>
    </xf>
    <xf numFmtId="0" fontId="241" fillId="0" borderId="12" xfId="0" applyFont="1" applyBorder="1" applyAlignment="1">
      <alignment vertical="center"/>
    </xf>
    <xf numFmtId="0" fontId="241" fillId="0" borderId="0" xfId="0" quotePrefix="1" applyFont="1" applyBorder="1" applyAlignment="1">
      <alignment horizontal="left" vertical="center"/>
    </xf>
    <xf numFmtId="0" fontId="219" fillId="0" borderId="29" xfId="0" applyFont="1" applyBorder="1" applyAlignment="1">
      <alignment horizontal="left" vertical="center"/>
    </xf>
    <xf numFmtId="192" fontId="241" fillId="0" borderId="0" xfId="1" applyFont="1" applyBorder="1" applyAlignment="1">
      <alignment horizontal="center" vertical="center"/>
    </xf>
    <xf numFmtId="192" fontId="241" fillId="0" borderId="0" xfId="1" quotePrefix="1" applyFont="1" applyBorder="1" applyAlignment="1">
      <alignment horizontal="left" vertical="center"/>
    </xf>
    <xf numFmtId="49" fontId="241" fillId="0" borderId="0" xfId="1" applyNumberFormat="1" applyFont="1" applyAlignment="1">
      <alignment vertical="center"/>
    </xf>
    <xf numFmtId="49" fontId="219" fillId="0" borderId="0" xfId="1" applyNumberFormat="1" applyFont="1" applyAlignment="1">
      <alignment horizontal="left" vertical="center"/>
    </xf>
    <xf numFmtId="192" fontId="241" fillId="0" borderId="0" xfId="1" applyFont="1" applyBorder="1" applyAlignment="1">
      <alignment horizontal="centerContinuous" vertical="center"/>
    </xf>
    <xf numFmtId="192" fontId="222" fillId="0" borderId="13" xfId="1" applyFont="1" applyBorder="1" applyAlignment="1">
      <alignment horizontal="centerContinuous" vertical="center"/>
    </xf>
    <xf numFmtId="192" fontId="222" fillId="0" borderId="12" xfId="1" applyFont="1" applyBorder="1" applyAlignment="1">
      <alignment horizontal="centerContinuous" vertical="center"/>
    </xf>
    <xf numFmtId="0" fontId="220" fillId="0" borderId="28" xfId="0" quotePrefix="1" applyFont="1" applyBorder="1" applyAlignment="1">
      <alignment horizontal="center" vertical="center"/>
    </xf>
    <xf numFmtId="0" fontId="220" fillId="0" borderId="19" xfId="0" applyFont="1" applyBorder="1" applyAlignment="1" applyProtection="1">
      <alignment horizontal="left" vertical="center"/>
    </xf>
    <xf numFmtId="0" fontId="220" fillId="0" borderId="20" xfId="0" quotePrefix="1" applyFont="1" applyBorder="1" applyAlignment="1">
      <alignment horizontal="left" vertical="center"/>
    </xf>
    <xf numFmtId="0" fontId="220" fillId="0" borderId="28" xfId="0" applyFont="1" applyBorder="1" applyAlignment="1">
      <alignment horizontal="center" vertical="center"/>
    </xf>
    <xf numFmtId="197" fontId="220" fillId="0" borderId="19" xfId="0" applyNumberFormat="1" applyFont="1" applyBorder="1" applyAlignment="1">
      <alignment horizontal="center" vertical="center"/>
    </xf>
    <xf numFmtId="197" fontId="220" fillId="0" borderId="18" xfId="0" applyNumberFormat="1" applyFont="1" applyBorder="1" applyAlignment="1">
      <alignment vertical="center"/>
    </xf>
    <xf numFmtId="197" fontId="220" fillId="0" borderId="28" xfId="0" applyNumberFormat="1" applyFont="1" applyBorder="1" applyAlignment="1">
      <alignment horizontal="right" vertical="center"/>
    </xf>
    <xf numFmtId="197" fontId="220" fillId="0" borderId="19" xfId="0" applyNumberFormat="1" applyFont="1" applyBorder="1" applyAlignment="1">
      <alignment vertical="center"/>
    </xf>
    <xf numFmtId="197" fontId="220" fillId="0" borderId="20" xfId="0" applyNumberFormat="1" applyFont="1" applyBorder="1" applyAlignment="1">
      <alignment horizontal="right" vertical="center"/>
    </xf>
    <xf numFmtId="0" fontId="220" fillId="0" borderId="36" xfId="0" quotePrefix="1" applyFont="1" applyBorder="1" applyAlignment="1">
      <alignment horizontal="center" vertical="center"/>
    </xf>
    <xf numFmtId="0" fontId="220" fillId="0" borderId="36" xfId="0" applyFont="1" applyBorder="1" applyAlignment="1">
      <alignment horizontal="center" vertical="center"/>
    </xf>
    <xf numFmtId="197" fontId="220" fillId="0" borderId="29" xfId="0" applyNumberFormat="1" applyFont="1" applyBorder="1" applyAlignment="1">
      <alignment horizontal="center" vertical="center"/>
    </xf>
    <xf numFmtId="197" fontId="220" fillId="0" borderId="41" xfId="0" applyNumberFormat="1" applyFont="1" applyBorder="1" applyAlignment="1">
      <alignment vertical="center"/>
    </xf>
    <xf numFmtId="197" fontId="220" fillId="0" borderId="36" xfId="0" applyNumberFormat="1" applyFont="1" applyBorder="1" applyAlignment="1">
      <alignment horizontal="right" vertical="center"/>
    </xf>
    <xf numFmtId="197" fontId="220" fillId="0" borderId="29" xfId="0" applyNumberFormat="1" applyFont="1" applyBorder="1" applyAlignment="1">
      <alignment vertical="center"/>
    </xf>
    <xf numFmtId="197" fontId="220" fillId="0" borderId="16" xfId="0" applyNumberFormat="1" applyFont="1" applyBorder="1" applyAlignment="1">
      <alignment horizontal="right" vertical="center"/>
    </xf>
    <xf numFmtId="0" fontId="220" fillId="0" borderId="29" xfId="0" applyFont="1" applyBorder="1" applyAlignment="1" applyProtection="1">
      <alignment horizontal="left" vertical="center"/>
    </xf>
    <xf numFmtId="0" fontId="220" fillId="0" borderId="16" xfId="0" quotePrefix="1" applyFont="1" applyBorder="1" applyAlignment="1">
      <alignment horizontal="left" vertical="center"/>
    </xf>
    <xf numFmtId="0" fontId="220" fillId="0" borderId="74" xfId="0" quotePrefix="1" applyFont="1" applyBorder="1" applyAlignment="1">
      <alignment horizontal="center" vertical="center"/>
    </xf>
    <xf numFmtId="0" fontId="220" fillId="0" borderId="15" xfId="0" applyFont="1" applyBorder="1" applyAlignment="1" applyProtection="1">
      <alignment horizontal="left" vertical="center"/>
    </xf>
    <xf numFmtId="0" fontId="220" fillId="0" borderId="52" xfId="0" quotePrefix="1" applyFont="1" applyBorder="1" applyAlignment="1">
      <alignment horizontal="left" vertical="center"/>
    </xf>
    <xf numFmtId="0" fontId="220" fillId="0" borderId="74" xfId="0" applyFont="1" applyBorder="1" applyAlignment="1">
      <alignment horizontal="center" vertical="center"/>
    </xf>
    <xf numFmtId="197" fontId="220" fillId="0" borderId="15" xfId="0" applyNumberFormat="1" applyFont="1" applyBorder="1" applyAlignment="1">
      <alignment horizontal="center" vertical="center"/>
    </xf>
    <xf numFmtId="197" fontId="220" fillId="0" borderId="23" xfId="0" applyNumberFormat="1" applyFont="1" applyBorder="1" applyAlignment="1">
      <alignment vertical="center"/>
    </xf>
    <xf numFmtId="197" fontId="220" fillId="0" borderId="74" xfId="0" applyNumberFormat="1" applyFont="1" applyBorder="1" applyAlignment="1">
      <alignment horizontal="right" vertical="center"/>
    </xf>
    <xf numFmtId="197" fontId="220" fillId="0" borderId="15" xfId="0" applyNumberFormat="1" applyFont="1" applyBorder="1" applyAlignment="1">
      <alignment vertical="center"/>
    </xf>
    <xf numFmtId="197" fontId="220" fillId="0" borderId="52" xfId="0" applyNumberFormat="1" applyFont="1" applyBorder="1" applyAlignment="1">
      <alignment horizontal="right" vertical="center"/>
    </xf>
    <xf numFmtId="0" fontId="220" fillId="59" borderId="33" xfId="0" applyFont="1" applyFill="1" applyBorder="1" applyAlignment="1">
      <alignment horizontal="center" vertical="center"/>
    </xf>
    <xf numFmtId="43" fontId="220" fillId="59" borderId="37" xfId="0" applyNumberFormat="1" applyFont="1" applyFill="1" applyBorder="1" applyAlignment="1">
      <alignment horizontal="center" vertical="center"/>
    </xf>
    <xf numFmtId="43" fontId="220" fillId="59" borderId="35" xfId="0" applyNumberFormat="1" applyFont="1" applyFill="1" applyBorder="1" applyAlignment="1">
      <alignment vertical="center"/>
    </xf>
    <xf numFmtId="43" fontId="220" fillId="59" borderId="33" xfId="0" applyNumberFormat="1" applyFont="1" applyFill="1" applyBorder="1" applyAlignment="1">
      <alignment horizontal="right" vertical="center"/>
    </xf>
    <xf numFmtId="43" fontId="220" fillId="59" borderId="37" xfId="0" applyNumberFormat="1" applyFont="1" applyFill="1" applyBorder="1" applyAlignment="1">
      <alignment vertical="center"/>
    </xf>
    <xf numFmtId="0" fontId="241" fillId="0" borderId="13" xfId="0" applyFont="1" applyBorder="1" applyAlignment="1">
      <alignment vertical="center"/>
    </xf>
    <xf numFmtId="194" fontId="220" fillId="0" borderId="36" xfId="1" applyNumberFormat="1" applyFont="1" applyBorder="1" applyAlignment="1">
      <alignment horizontal="right" vertical="center"/>
    </xf>
    <xf numFmtId="0" fontId="222" fillId="0" borderId="6" xfId="0" applyFont="1" applyBorder="1" applyAlignment="1">
      <alignment vertical="center"/>
    </xf>
    <xf numFmtId="0" fontId="222" fillId="0" borderId="74" xfId="0" quotePrefix="1" applyFont="1" applyBorder="1" applyAlignment="1">
      <alignment horizontal="center" vertical="center"/>
    </xf>
    <xf numFmtId="0" fontId="222" fillId="0" borderId="15" xfId="0" applyFont="1" applyBorder="1" applyAlignment="1" applyProtection="1">
      <alignment horizontal="left" vertical="center"/>
    </xf>
    <xf numFmtId="0" fontId="222" fillId="0" borderId="52" xfId="0" quotePrefix="1" applyFont="1" applyBorder="1" applyAlignment="1">
      <alignment horizontal="left" vertical="center"/>
    </xf>
    <xf numFmtId="0" fontId="222" fillId="0" borderId="74" xfId="0" applyFont="1" applyBorder="1" applyAlignment="1">
      <alignment horizontal="center" vertical="center"/>
    </xf>
    <xf numFmtId="197" fontId="222" fillId="0" borderId="15" xfId="0" applyNumberFormat="1" applyFont="1" applyBorder="1" applyAlignment="1">
      <alignment horizontal="center" vertical="center"/>
    </xf>
    <xf numFmtId="197" fontId="222" fillId="0" borderId="23" xfId="0" applyNumberFormat="1" applyFont="1" applyBorder="1" applyAlignment="1">
      <alignment vertical="center"/>
    </xf>
    <xf numFmtId="194" fontId="222" fillId="0" borderId="74" xfId="1" applyNumberFormat="1" applyFont="1" applyBorder="1" applyAlignment="1">
      <alignment horizontal="right" vertical="center"/>
    </xf>
    <xf numFmtId="197" fontId="222" fillId="0" borderId="15" xfId="0" applyNumberFormat="1" applyFont="1" applyBorder="1" applyAlignment="1">
      <alignment vertical="center"/>
    </xf>
    <xf numFmtId="197" fontId="222" fillId="0" borderId="74" xfId="0" applyNumberFormat="1" applyFont="1" applyBorder="1" applyAlignment="1">
      <alignment horizontal="right" vertical="center"/>
    </xf>
    <xf numFmtId="197" fontId="222" fillId="0" borderId="52" xfId="0" applyNumberFormat="1" applyFont="1" applyBorder="1" applyAlignment="1">
      <alignment horizontal="right" vertical="center"/>
    </xf>
    <xf numFmtId="43" fontId="222" fillId="61" borderId="13" xfId="0" applyNumberFormat="1" applyFont="1" applyFill="1" applyBorder="1" applyAlignment="1">
      <alignment vertical="center"/>
    </xf>
    <xf numFmtId="0" fontId="222" fillId="58" borderId="13" xfId="0" applyFont="1" applyFill="1" applyBorder="1" applyAlignment="1">
      <alignment vertical="center"/>
    </xf>
    <xf numFmtId="0" fontId="241" fillId="58" borderId="0" xfId="0" applyFont="1" applyFill="1" applyAlignment="1">
      <alignment vertical="center"/>
    </xf>
    <xf numFmtId="0" fontId="220" fillId="58" borderId="0" xfId="0" applyFont="1" applyFill="1" applyAlignment="1">
      <alignment vertical="center"/>
    </xf>
    <xf numFmtId="0" fontId="220" fillId="0" borderId="44" xfId="0" applyFont="1" applyBorder="1" applyAlignment="1">
      <alignment horizontal="center" vertical="center"/>
    </xf>
    <xf numFmtId="0" fontId="220" fillId="0" borderId="14" xfId="0" applyFont="1" applyBorder="1" applyAlignment="1">
      <alignment vertical="center"/>
    </xf>
    <xf numFmtId="0" fontId="220" fillId="0" borderId="22" xfId="0" applyFont="1" applyBorder="1" applyAlignment="1">
      <alignment horizontal="left" vertical="center"/>
    </xf>
    <xf numFmtId="197" fontId="220" fillId="0" borderId="14" xfId="0" applyNumberFormat="1" applyFont="1" applyBorder="1" applyAlignment="1">
      <alignment horizontal="center" vertical="center"/>
    </xf>
    <xf numFmtId="197" fontId="220" fillId="0" borderId="21" xfId="0" applyNumberFormat="1" applyFont="1" applyBorder="1" applyAlignment="1">
      <alignment vertical="center"/>
    </xf>
    <xf numFmtId="197" fontId="220" fillId="0" borderId="44" xfId="0" applyNumberFormat="1" applyFont="1" applyBorder="1" applyAlignment="1">
      <alignment horizontal="right" vertical="center"/>
    </xf>
    <xf numFmtId="197" fontId="220" fillId="0" borderId="14" xfId="0" applyNumberFormat="1" applyFont="1" applyBorder="1" applyAlignment="1">
      <alignment vertical="center"/>
    </xf>
    <xf numFmtId="197" fontId="220" fillId="0" borderId="22" xfId="0" applyNumberFormat="1" applyFont="1" applyBorder="1" applyAlignment="1">
      <alignment horizontal="right" vertical="center"/>
    </xf>
    <xf numFmtId="43" fontId="220" fillId="0" borderId="14" xfId="0" applyNumberFormat="1" applyFont="1" applyBorder="1" applyAlignment="1">
      <alignment horizontal="center" vertical="center"/>
    </xf>
    <xf numFmtId="43" fontId="220" fillId="0" borderId="21" xfId="0" applyNumberFormat="1" applyFont="1" applyBorder="1" applyAlignment="1">
      <alignment vertical="center"/>
    </xf>
    <xf numFmtId="43" fontId="220" fillId="0" borderId="44" xfId="0" applyNumberFormat="1" applyFont="1" applyBorder="1" applyAlignment="1">
      <alignment horizontal="right" vertical="center"/>
    </xf>
    <xf numFmtId="43" fontId="220" fillId="0" borderId="14" xfId="0" applyNumberFormat="1" applyFont="1" applyBorder="1" applyAlignment="1">
      <alignment vertical="center"/>
    </xf>
    <xf numFmtId="43" fontId="220" fillId="0" borderId="22" xfId="0" applyNumberFormat="1" applyFont="1" applyBorder="1" applyAlignment="1">
      <alignment horizontal="right" vertical="center"/>
    </xf>
    <xf numFmtId="0" fontId="222" fillId="0" borderId="44" xfId="0" applyFont="1" applyBorder="1" applyAlignment="1">
      <alignment horizontal="center" vertical="center"/>
    </xf>
    <xf numFmtId="0" fontId="222" fillId="0" borderId="22" xfId="0" applyFont="1" applyBorder="1" applyAlignment="1">
      <alignment horizontal="left" vertical="center"/>
    </xf>
    <xf numFmtId="0" fontId="222" fillId="0" borderId="22" xfId="0" applyFont="1" applyBorder="1" applyAlignment="1">
      <alignment horizontal="center" vertical="center"/>
    </xf>
    <xf numFmtId="43" fontId="222" fillId="0" borderId="14" xfId="0" applyNumberFormat="1" applyFont="1" applyBorder="1" applyAlignment="1">
      <alignment horizontal="center" vertical="center"/>
    </xf>
    <xf numFmtId="43" fontId="222" fillId="0" borderId="21" xfId="0" applyNumberFormat="1" applyFont="1" applyBorder="1" applyAlignment="1">
      <alignment vertical="center"/>
    </xf>
    <xf numFmtId="43" fontId="222" fillId="0" borderId="44" xfId="0" applyNumberFormat="1" applyFont="1" applyBorder="1" applyAlignment="1">
      <alignment horizontal="right" vertical="center"/>
    </xf>
    <xf numFmtId="43" fontId="222" fillId="0" borderId="14" xfId="0" applyNumberFormat="1" applyFont="1" applyBorder="1" applyAlignment="1">
      <alignment vertical="center"/>
    </xf>
    <xf numFmtId="43" fontId="222" fillId="0" borderId="22" xfId="0" applyNumberFormat="1" applyFont="1" applyBorder="1" applyAlignment="1">
      <alignment horizontal="right" vertical="center"/>
    </xf>
    <xf numFmtId="0" fontId="222" fillId="0" borderId="34" xfId="0" applyFont="1" applyBorder="1" applyAlignment="1">
      <alignment vertical="center"/>
    </xf>
    <xf numFmtId="43" fontId="222" fillId="58" borderId="44" xfId="1" applyNumberFormat="1" applyFont="1" applyFill="1" applyBorder="1" applyAlignment="1">
      <alignment horizontal="right" vertical="center"/>
    </xf>
    <xf numFmtId="43" fontId="222" fillId="0" borderId="34" xfId="0" applyNumberFormat="1" applyFont="1" applyBorder="1" applyAlignment="1">
      <alignment vertical="center"/>
    </xf>
    <xf numFmtId="0" fontId="220" fillId="0" borderId="15" xfId="0" applyFont="1" applyBorder="1" applyAlignment="1">
      <alignment vertical="center"/>
    </xf>
    <xf numFmtId="0" fontId="220" fillId="0" borderId="52" xfId="0" applyFont="1" applyBorder="1" applyAlignment="1">
      <alignment horizontal="left" vertical="center"/>
    </xf>
    <xf numFmtId="0" fontId="220" fillId="0" borderId="74" xfId="0" applyFont="1" applyBorder="1" applyAlignment="1">
      <alignment horizontal="right" vertical="center"/>
    </xf>
    <xf numFmtId="43" fontId="220" fillId="0" borderId="15" xfId="1" applyNumberFormat="1" applyFont="1" applyBorder="1" applyAlignment="1">
      <alignment horizontal="right" vertical="center"/>
    </xf>
    <xf numFmtId="197" fontId="220" fillId="0" borderId="23" xfId="1" applyNumberFormat="1" applyFont="1" applyBorder="1" applyAlignment="1">
      <alignment vertical="center"/>
    </xf>
    <xf numFmtId="43" fontId="220" fillId="0" borderId="74" xfId="1" applyNumberFormat="1" applyFont="1" applyBorder="1" applyAlignment="1">
      <alignment vertical="center"/>
    </xf>
    <xf numFmtId="43" fontId="220" fillId="0" borderId="15" xfId="0" applyNumberFormat="1" applyFont="1" applyBorder="1" applyAlignment="1">
      <alignment vertical="center"/>
    </xf>
    <xf numFmtId="43" fontId="220" fillId="0" borderId="52" xfId="1" applyNumberFormat="1" applyFont="1" applyBorder="1" applyAlignment="1">
      <alignment vertical="center"/>
    </xf>
    <xf numFmtId="43" fontId="222" fillId="58" borderId="6" xfId="1" applyNumberFormat="1" applyFont="1" applyFill="1" applyBorder="1" applyAlignment="1">
      <alignment horizontal="right" vertical="center"/>
    </xf>
    <xf numFmtId="43" fontId="222" fillId="59" borderId="13" xfId="0" applyNumberFormat="1" applyFont="1" applyFill="1" applyBorder="1" applyAlignment="1">
      <alignment vertical="center"/>
    </xf>
    <xf numFmtId="43" fontId="220" fillId="59" borderId="33" xfId="0" applyNumberFormat="1" applyFont="1" applyFill="1" applyBorder="1" applyAlignment="1">
      <alignment vertical="center"/>
    </xf>
    <xf numFmtId="0" fontId="220" fillId="0" borderId="29" xfId="0" applyFont="1" applyBorder="1" applyAlignment="1">
      <alignment vertical="center"/>
    </xf>
    <xf numFmtId="0" fontId="220" fillId="0" borderId="16" xfId="0" applyFont="1" applyBorder="1" applyAlignment="1">
      <alignment horizontal="left" vertical="center"/>
    </xf>
    <xf numFmtId="43" fontId="220" fillId="0" borderId="29" xfId="0" applyNumberFormat="1" applyFont="1" applyBorder="1" applyAlignment="1">
      <alignment horizontal="center" vertical="center"/>
    </xf>
    <xf numFmtId="43" fontId="220" fillId="0" borderId="41" xfId="0" applyNumberFormat="1" applyFont="1" applyBorder="1" applyAlignment="1">
      <alignment vertical="center"/>
    </xf>
    <xf numFmtId="43" fontId="220" fillId="0" borderId="36" xfId="1" applyNumberFormat="1" applyFont="1" applyBorder="1" applyAlignment="1">
      <alignment horizontal="right" vertical="center"/>
    </xf>
    <xf numFmtId="43" fontId="220" fillId="0" borderId="29" xfId="0" applyNumberFormat="1" applyFont="1" applyBorder="1" applyAlignment="1">
      <alignment vertical="center"/>
    </xf>
    <xf numFmtId="43" fontId="220" fillId="0" borderId="36" xfId="0" applyNumberFormat="1" applyFont="1" applyBorder="1" applyAlignment="1">
      <alignment horizontal="right" vertical="center"/>
    </xf>
    <xf numFmtId="43" fontId="220" fillId="0" borderId="16" xfId="0" applyNumberFormat="1" applyFont="1" applyBorder="1" applyAlignment="1">
      <alignment horizontal="right" vertical="center"/>
    </xf>
    <xf numFmtId="0" fontId="222" fillId="0" borderId="14" xfId="0" applyFont="1" applyBorder="1" applyAlignment="1">
      <alignment horizontal="center" vertical="center"/>
    </xf>
    <xf numFmtId="43" fontId="222" fillId="0" borderId="44" xfId="1" applyNumberFormat="1" applyFont="1" applyBorder="1" applyAlignment="1">
      <alignment horizontal="right" vertical="center"/>
    </xf>
    <xf numFmtId="43" fontId="222" fillId="0" borderId="6" xfId="0" applyNumberFormat="1" applyFont="1" applyBorder="1" applyAlignment="1">
      <alignment vertical="center"/>
    </xf>
    <xf numFmtId="0" fontId="241" fillId="58" borderId="6" xfId="0" applyFont="1" applyFill="1" applyBorder="1" applyAlignment="1">
      <alignment vertical="center"/>
    </xf>
    <xf numFmtId="0" fontId="222" fillId="58" borderId="14" xfId="0" applyFont="1" applyFill="1" applyBorder="1" applyAlignment="1">
      <alignment horizontal="center" vertical="center"/>
    </xf>
    <xf numFmtId="0" fontId="222" fillId="58" borderId="22" xfId="0" applyFont="1" applyFill="1" applyBorder="1" applyAlignment="1">
      <alignment horizontal="left" vertical="center"/>
    </xf>
    <xf numFmtId="0" fontId="222" fillId="58" borderId="44" xfId="0" applyFont="1" applyFill="1" applyBorder="1" applyAlignment="1">
      <alignment horizontal="center" vertical="center"/>
    </xf>
    <xf numFmtId="43" fontId="222" fillId="58" borderId="14" xfId="0" applyNumberFormat="1" applyFont="1" applyFill="1" applyBorder="1" applyAlignment="1">
      <alignment horizontal="center" vertical="center"/>
    </xf>
    <xf numFmtId="43" fontId="222" fillId="58" borderId="21" xfId="0" applyNumberFormat="1" applyFont="1" applyFill="1" applyBorder="1" applyAlignment="1">
      <alignment vertical="center"/>
    </xf>
    <xf numFmtId="43" fontId="222" fillId="58" borderId="14" xfId="0" applyNumberFormat="1" applyFont="1" applyFill="1" applyBorder="1" applyAlignment="1">
      <alignment vertical="center"/>
    </xf>
    <xf numFmtId="43" fontId="222" fillId="58" borderId="44" xfId="0" applyNumberFormat="1" applyFont="1" applyFill="1" applyBorder="1" applyAlignment="1">
      <alignment horizontal="right" vertical="center"/>
    </xf>
    <xf numFmtId="43" fontId="222" fillId="58" borderId="22" xfId="0" applyNumberFormat="1" applyFont="1" applyFill="1" applyBorder="1" applyAlignment="1">
      <alignment horizontal="right" vertical="center"/>
    </xf>
    <xf numFmtId="0" fontId="220" fillId="0" borderId="15" xfId="0" applyFont="1" applyBorder="1" applyAlignment="1">
      <alignment horizontal="center" vertical="center"/>
    </xf>
    <xf numFmtId="43" fontId="220" fillId="0" borderId="15" xfId="0" applyNumberFormat="1" applyFont="1" applyBorder="1" applyAlignment="1">
      <alignment horizontal="center" vertical="center"/>
    </xf>
    <xf numFmtId="43" fontId="220" fillId="0" borderId="23" xfId="0" applyNumberFormat="1" applyFont="1" applyBorder="1" applyAlignment="1">
      <alignment vertical="center"/>
    </xf>
    <xf numFmtId="43" fontId="220" fillId="0" borderId="74" xfId="1" applyNumberFormat="1" applyFont="1" applyBorder="1" applyAlignment="1">
      <alignment horizontal="right" vertical="center"/>
    </xf>
    <xf numFmtId="43" fontId="220" fillId="0" borderId="74" xfId="0" applyNumberFormat="1" applyFont="1" applyBorder="1" applyAlignment="1">
      <alignment horizontal="right" vertical="center"/>
    </xf>
    <xf numFmtId="43" fontId="220" fillId="0" borderId="52" xfId="0" applyNumberFormat="1" applyFont="1" applyBorder="1" applyAlignment="1">
      <alignment horizontal="right" vertical="center"/>
    </xf>
    <xf numFmtId="197" fontId="220" fillId="0" borderId="34" xfId="0" applyNumberFormat="1" applyFont="1" applyBorder="1" applyAlignment="1">
      <alignment vertical="center"/>
    </xf>
    <xf numFmtId="0" fontId="220" fillId="63" borderId="33" xfId="0" applyFont="1" applyFill="1" applyBorder="1" applyAlignment="1">
      <alignment horizontal="center" vertical="center"/>
    </xf>
    <xf numFmtId="43" fontId="220" fillId="63" borderId="37" xfId="0" applyNumberFormat="1" applyFont="1" applyFill="1" applyBorder="1" applyAlignment="1">
      <alignment horizontal="center" vertical="center"/>
    </xf>
    <xf numFmtId="43" fontId="220" fillId="63" borderId="35" xfId="0" applyNumberFormat="1" applyFont="1" applyFill="1" applyBorder="1" applyAlignment="1">
      <alignment vertical="center"/>
    </xf>
    <xf numFmtId="43" fontId="220" fillId="63" borderId="33" xfId="0" applyNumberFormat="1" applyFont="1" applyFill="1" applyBorder="1" applyAlignment="1">
      <alignment horizontal="right" vertical="center"/>
    </xf>
    <xf numFmtId="43" fontId="220" fillId="63" borderId="37" xfId="0" applyNumberFormat="1" applyFont="1" applyFill="1" applyBorder="1" applyAlignment="1">
      <alignment vertical="center"/>
    </xf>
    <xf numFmtId="43" fontId="220" fillId="63" borderId="13" xfId="0" applyNumberFormat="1" applyFont="1" applyFill="1" applyBorder="1" applyAlignment="1">
      <alignment horizontal="right" vertical="center"/>
    </xf>
    <xf numFmtId="43" fontId="222" fillId="59" borderId="33" xfId="0" applyNumberFormat="1" applyFont="1" applyFill="1" applyBorder="1" applyAlignment="1">
      <alignment vertical="center"/>
    </xf>
    <xf numFmtId="197" fontId="241" fillId="0" borderId="0" xfId="0" applyNumberFormat="1" applyFont="1" applyAlignment="1">
      <alignment vertical="center"/>
    </xf>
    <xf numFmtId="0" fontId="220" fillId="62" borderId="0" xfId="0" applyFont="1" applyFill="1" applyAlignment="1">
      <alignment vertical="center"/>
    </xf>
    <xf numFmtId="0" fontId="222" fillId="0" borderId="22" xfId="0" applyFont="1" applyBorder="1" applyAlignment="1">
      <alignment vertical="center"/>
    </xf>
    <xf numFmtId="0" fontId="222" fillId="0" borderId="29" xfId="0" applyFont="1" applyBorder="1" applyAlignment="1" applyProtection="1">
      <alignment horizontal="left" vertical="center"/>
    </xf>
    <xf numFmtId="0" fontId="222" fillId="0" borderId="16" xfId="0" quotePrefix="1" applyFont="1" applyBorder="1" applyAlignment="1">
      <alignment horizontal="left" vertical="center"/>
    </xf>
    <xf numFmtId="197" fontId="222" fillId="0" borderId="6" xfId="0" applyNumberFormat="1" applyFont="1" applyBorder="1" applyAlignment="1">
      <alignment vertical="center"/>
    </xf>
    <xf numFmtId="0" fontId="222" fillId="0" borderId="0" xfId="0" applyFont="1" applyBorder="1" applyAlignment="1" applyProtection="1">
      <alignment horizontal="left" vertical="center"/>
    </xf>
    <xf numFmtId="0" fontId="222" fillId="0" borderId="6" xfId="0" quotePrefix="1" applyFont="1" applyBorder="1" applyAlignment="1">
      <alignment horizontal="left" vertical="center"/>
    </xf>
    <xf numFmtId="43" fontId="222" fillId="0" borderId="15" xfId="0" applyNumberFormat="1" applyFont="1" applyBorder="1" applyAlignment="1">
      <alignment horizontal="center" vertical="center"/>
    </xf>
    <xf numFmtId="43" fontId="222" fillId="0" borderId="23" xfId="0" applyNumberFormat="1" applyFont="1" applyBorder="1" applyAlignment="1">
      <alignment vertical="center"/>
    </xf>
    <xf numFmtId="43" fontId="222" fillId="0" borderId="74" xfId="1" applyNumberFormat="1" applyFont="1" applyBorder="1" applyAlignment="1">
      <alignment horizontal="right" vertical="center"/>
    </xf>
    <xf numFmtId="43" fontId="222" fillId="0" borderId="15" xfId="0" applyNumberFormat="1" applyFont="1" applyBorder="1" applyAlignment="1">
      <alignment vertical="center"/>
    </xf>
    <xf numFmtId="43" fontId="222" fillId="0" borderId="74" xfId="0" applyNumberFormat="1" applyFont="1" applyBorder="1" applyAlignment="1">
      <alignment horizontal="right" vertical="center"/>
    </xf>
    <xf numFmtId="43" fontId="222" fillId="0" borderId="52" xfId="0" applyNumberFormat="1" applyFont="1" applyBorder="1" applyAlignment="1">
      <alignment horizontal="right" vertical="center"/>
    </xf>
    <xf numFmtId="0" fontId="220" fillId="0" borderId="36" xfId="0" applyFont="1" applyBorder="1" applyAlignment="1">
      <alignment vertical="center"/>
    </xf>
    <xf numFmtId="0" fontId="222" fillId="0" borderId="14" xfId="0" applyFont="1" applyBorder="1" applyAlignment="1" applyProtection="1">
      <alignment horizontal="center" vertical="center"/>
    </xf>
    <xf numFmtId="0" fontId="222" fillId="0" borderId="22" xfId="0" quotePrefix="1" applyFont="1" applyBorder="1" applyAlignment="1">
      <alignment horizontal="left" vertical="center"/>
    </xf>
    <xf numFmtId="43" fontId="222" fillId="0" borderId="44" xfId="1" applyNumberFormat="1" applyFont="1" applyFill="1" applyBorder="1" applyAlignment="1" applyProtection="1">
      <alignment horizontal="right" vertical="center"/>
    </xf>
    <xf numFmtId="43" fontId="222" fillId="0" borderId="22" xfId="1" applyNumberFormat="1" applyFont="1" applyBorder="1" applyAlignment="1" applyProtection="1">
      <alignment horizontal="right" vertical="center"/>
    </xf>
    <xf numFmtId="0" fontId="222" fillId="0" borderId="15" xfId="0" applyFont="1" applyBorder="1" applyAlignment="1" applyProtection="1">
      <alignment horizontal="center" vertical="center"/>
    </xf>
    <xf numFmtId="192" fontId="222" fillId="0" borderId="6" xfId="1" applyFont="1" applyBorder="1" applyAlignment="1">
      <alignment vertical="center"/>
    </xf>
    <xf numFmtId="0" fontId="220" fillId="0" borderId="15" xfId="0" quotePrefix="1" applyFont="1" applyBorder="1" applyAlignment="1">
      <alignment horizontal="left" vertical="center"/>
    </xf>
    <xf numFmtId="43" fontId="220" fillId="0" borderId="15" xfId="1" applyNumberFormat="1" applyFont="1" applyFill="1" applyBorder="1" applyAlignment="1" applyProtection="1">
      <alignment horizontal="right" vertical="center"/>
    </xf>
    <xf numFmtId="43" fontId="220" fillId="0" borderId="23" xfId="1" applyNumberFormat="1" applyFont="1" applyFill="1" applyBorder="1" applyAlignment="1" applyProtection="1">
      <alignment horizontal="right" vertical="center"/>
    </xf>
    <xf numFmtId="43" fontId="220" fillId="0" borderId="15" xfId="1" applyNumberFormat="1" applyFont="1" applyBorder="1" applyAlignment="1" applyProtection="1">
      <alignment horizontal="right" vertical="center"/>
    </xf>
    <xf numFmtId="43" fontId="220" fillId="0" borderId="33" xfId="0" applyNumberFormat="1" applyFont="1" applyBorder="1" applyAlignment="1">
      <alignment vertical="center"/>
    </xf>
    <xf numFmtId="0" fontId="220" fillId="0" borderId="22" xfId="0" quotePrefix="1" applyFont="1" applyBorder="1" applyAlignment="1">
      <alignment horizontal="left" vertical="center"/>
    </xf>
    <xf numFmtId="0" fontId="222" fillId="0" borderId="14" xfId="0" applyFont="1" applyBorder="1" applyAlignment="1">
      <alignment vertical="center"/>
    </xf>
    <xf numFmtId="192" fontId="222" fillId="0" borderId="14" xfId="1" applyFont="1" applyBorder="1" applyAlignment="1">
      <alignment horizontal="center" vertical="center"/>
    </xf>
    <xf numFmtId="192" fontId="222" fillId="0" borderId="21" xfId="1" applyFont="1" applyBorder="1" applyAlignment="1">
      <alignment vertical="center"/>
    </xf>
    <xf numFmtId="192" fontId="222" fillId="0" borderId="44" xfId="1" applyFont="1" applyBorder="1" applyAlignment="1">
      <alignment horizontal="center" vertical="center"/>
    </xf>
    <xf numFmtId="0" fontId="222" fillId="0" borderId="21" xfId="0" applyFont="1" applyBorder="1" applyAlignment="1">
      <alignment horizontal="center" vertical="center"/>
    </xf>
    <xf numFmtId="192" fontId="222" fillId="58" borderId="44" xfId="1" applyFont="1" applyFill="1" applyBorder="1" applyAlignment="1">
      <alignment horizontal="center" vertical="center"/>
    </xf>
    <xf numFmtId="192" fontId="222" fillId="58" borderId="14" xfId="1" applyFont="1" applyFill="1" applyBorder="1" applyAlignment="1">
      <alignment horizontal="center" vertical="center"/>
    </xf>
    <xf numFmtId="192" fontId="222" fillId="58" borderId="21" xfId="1" applyFont="1" applyFill="1" applyBorder="1" applyAlignment="1">
      <alignment vertical="center"/>
    </xf>
    <xf numFmtId="3" fontId="222" fillId="0" borderId="14" xfId="1" applyNumberFormat="1" applyFont="1" applyBorder="1" applyAlignment="1">
      <alignment horizontal="center" vertical="center"/>
    </xf>
    <xf numFmtId="0" fontId="222" fillId="0" borderId="14" xfId="0" applyFont="1" applyBorder="1" applyAlignment="1">
      <alignment horizontal="centerContinuous" vertical="center"/>
    </xf>
    <xf numFmtId="192" fontId="241" fillId="58" borderId="44" xfId="1" applyFont="1" applyFill="1" applyBorder="1" applyAlignment="1">
      <alignment horizontal="center" vertical="center"/>
    </xf>
    <xf numFmtId="192" fontId="241" fillId="58" borderId="14" xfId="1" applyFont="1" applyFill="1" applyBorder="1" applyAlignment="1">
      <alignment vertical="center"/>
    </xf>
    <xf numFmtId="192" fontId="241" fillId="58" borderId="21" xfId="1" applyFont="1" applyFill="1" applyBorder="1" applyAlignment="1">
      <alignment vertical="center"/>
    </xf>
    <xf numFmtId="0" fontId="222" fillId="0" borderId="15" xfId="0" applyFont="1" applyBorder="1" applyAlignment="1">
      <alignment horizontal="center" vertical="center"/>
    </xf>
    <xf numFmtId="192" fontId="241" fillId="58" borderId="14" xfId="1" applyFont="1" applyFill="1" applyBorder="1" applyAlignment="1">
      <alignment horizontal="center" vertical="center"/>
    </xf>
    <xf numFmtId="192" fontId="222" fillId="58" borderId="14" xfId="1" applyFont="1" applyFill="1" applyBorder="1" applyAlignment="1">
      <alignment vertical="center"/>
    </xf>
    <xf numFmtId="0" fontId="222" fillId="0" borderId="23" xfId="0" applyFont="1" applyBorder="1" applyAlignment="1">
      <alignment horizontal="center" vertical="center"/>
    </xf>
    <xf numFmtId="0" fontId="222" fillId="0" borderId="52" xfId="0" applyFont="1" applyBorder="1" applyAlignment="1">
      <alignment vertical="center"/>
    </xf>
    <xf numFmtId="197" fontId="220" fillId="0" borderId="33" xfId="0" applyNumberFormat="1" applyFont="1" applyBorder="1" applyAlignment="1">
      <alignment vertical="center"/>
    </xf>
    <xf numFmtId="43" fontId="220" fillId="63" borderId="35" xfId="0" applyNumberFormat="1" applyFont="1" applyFill="1" applyBorder="1" applyAlignment="1">
      <alignment horizontal="center" vertical="center"/>
    </xf>
    <xf numFmtId="0" fontId="222" fillId="0" borderId="36" xfId="0" applyFont="1" applyBorder="1" applyAlignment="1">
      <alignment horizontal="center" vertical="center"/>
    </xf>
    <xf numFmtId="0" fontId="220" fillId="0" borderId="16" xfId="0" applyFont="1" applyBorder="1" applyAlignment="1">
      <alignment vertical="center"/>
    </xf>
    <xf numFmtId="43" fontId="222" fillId="0" borderId="41" xfId="0" applyNumberFormat="1" applyFont="1" applyBorder="1" applyAlignment="1">
      <alignment horizontal="center" vertical="center"/>
    </xf>
    <xf numFmtId="43" fontId="222" fillId="0" borderId="41" xfId="0" applyNumberFormat="1" applyFont="1" applyBorder="1" applyAlignment="1">
      <alignment vertical="center"/>
    </xf>
    <xf numFmtId="43" fontId="222" fillId="0" borderId="36" xfId="0" applyNumberFormat="1" applyFont="1" applyBorder="1" applyAlignment="1">
      <alignment horizontal="right" vertical="center"/>
    </xf>
    <xf numFmtId="43" fontId="222" fillId="0" borderId="29" xfId="0" applyNumberFormat="1" applyFont="1" applyBorder="1" applyAlignment="1">
      <alignment vertical="center"/>
    </xf>
    <xf numFmtId="43" fontId="222" fillId="0" borderId="16" xfId="0" applyNumberFormat="1" applyFont="1" applyBorder="1" applyAlignment="1">
      <alignment horizontal="right" vertical="center"/>
    </xf>
    <xf numFmtId="0" fontId="220" fillId="0" borderId="22" xfId="0" applyFont="1" applyBorder="1" applyAlignment="1">
      <alignment vertical="center"/>
    </xf>
    <xf numFmtId="0" fontId="241" fillId="0" borderId="74" xfId="0" applyFont="1" applyBorder="1" applyAlignment="1">
      <alignment horizontal="center" vertical="center"/>
    </xf>
    <xf numFmtId="0" fontId="219" fillId="0" borderId="15" xfId="0" applyFont="1" applyBorder="1" applyAlignment="1">
      <alignment vertical="center"/>
    </xf>
    <xf numFmtId="0" fontId="219" fillId="0" borderId="52" xfId="0" applyFont="1" applyBorder="1" applyAlignment="1">
      <alignment vertical="center"/>
    </xf>
    <xf numFmtId="0" fontId="219" fillId="0" borderId="74" xfId="0" applyFont="1" applyBorder="1" applyAlignment="1">
      <alignment horizontal="center" vertical="center"/>
    </xf>
    <xf numFmtId="43" fontId="219" fillId="0" borderId="15" xfId="0" applyNumberFormat="1" applyFont="1" applyBorder="1" applyAlignment="1">
      <alignment horizontal="center" vertical="center"/>
    </xf>
    <xf numFmtId="43" fontId="219" fillId="0" borderId="23" xfId="0" applyNumberFormat="1" applyFont="1" applyBorder="1" applyAlignment="1">
      <alignment vertical="center"/>
    </xf>
    <xf numFmtId="43" fontId="219" fillId="0" borderId="74" xfId="0" applyNumberFormat="1" applyFont="1" applyBorder="1" applyAlignment="1">
      <alignment horizontal="right" vertical="center"/>
    </xf>
    <xf numFmtId="43" fontId="219" fillId="0" borderId="15" xfId="0" applyNumberFormat="1" applyFont="1" applyBorder="1" applyAlignment="1">
      <alignment vertical="center"/>
    </xf>
    <xf numFmtId="43" fontId="219" fillId="0" borderId="52" xfId="0" applyNumberFormat="1" applyFont="1" applyBorder="1" applyAlignment="1">
      <alignment horizontal="right" vertical="center"/>
    </xf>
    <xf numFmtId="0" fontId="222" fillId="63" borderId="33" xfId="0" applyFont="1" applyFill="1" applyBorder="1" applyAlignment="1">
      <alignment horizontal="center" vertical="center"/>
    </xf>
    <xf numFmtId="0" fontId="241" fillId="0" borderId="36" xfId="0" applyFont="1" applyBorder="1" applyAlignment="1">
      <alignment horizontal="center" vertical="center"/>
    </xf>
    <xf numFmtId="0" fontId="219" fillId="0" borderId="29" xfId="0" applyFont="1" applyBorder="1" applyAlignment="1">
      <alignment horizontal="center" vertical="center"/>
    </xf>
    <xf numFmtId="0" fontId="219" fillId="0" borderId="16" xfId="0" applyFont="1" applyBorder="1" applyAlignment="1">
      <alignment horizontal="center" vertical="center"/>
    </xf>
    <xf numFmtId="0" fontId="219" fillId="0" borderId="36" xfId="0" applyFont="1" applyBorder="1" applyAlignment="1">
      <alignment horizontal="center" vertical="center"/>
    </xf>
    <xf numFmtId="43" fontId="241" fillId="0" borderId="29" xfId="0" applyNumberFormat="1" applyFont="1" applyBorder="1" applyAlignment="1">
      <alignment horizontal="center" vertical="center"/>
    </xf>
    <xf numFmtId="43" fontId="219" fillId="0" borderId="41" xfId="0" applyNumberFormat="1" applyFont="1" applyBorder="1" applyAlignment="1">
      <alignment vertical="center"/>
    </xf>
    <xf numFmtId="43" fontId="219" fillId="0" borderId="36" xfId="0" applyNumberFormat="1" applyFont="1" applyBorder="1" applyAlignment="1">
      <alignment horizontal="right" vertical="center"/>
    </xf>
    <xf numFmtId="43" fontId="219" fillId="0" borderId="29" xfId="0" applyNumberFormat="1" applyFont="1" applyBorder="1" applyAlignment="1">
      <alignment vertical="center"/>
    </xf>
    <xf numFmtId="43" fontId="219" fillId="0" borderId="16" xfId="0" applyNumberFormat="1" applyFont="1" applyBorder="1" applyAlignment="1">
      <alignment horizontal="right" vertical="center"/>
    </xf>
    <xf numFmtId="0" fontId="220" fillId="0" borderId="14" xfId="0" applyFont="1" applyBorder="1" applyAlignment="1" applyProtection="1">
      <alignment horizontal="left" vertical="center"/>
    </xf>
    <xf numFmtId="43" fontId="222" fillId="0" borderId="44" xfId="0" applyNumberFormat="1" applyFont="1" applyBorder="1" applyAlignment="1">
      <alignment vertical="center"/>
    </xf>
    <xf numFmtId="0" fontId="219" fillId="0" borderId="15" xfId="0" quotePrefix="1" applyFont="1" applyBorder="1" applyAlignment="1">
      <alignment horizontal="left" vertical="center"/>
    </xf>
    <xf numFmtId="0" fontId="219" fillId="0" borderId="52" xfId="0" quotePrefix="1" applyFont="1" applyBorder="1" applyAlignment="1">
      <alignment horizontal="left" vertical="center"/>
    </xf>
    <xf numFmtId="197" fontId="219" fillId="0" borderId="15" xfId="0" applyNumberFormat="1" applyFont="1" applyBorder="1" applyAlignment="1">
      <alignment vertical="center"/>
    </xf>
    <xf numFmtId="197" fontId="219" fillId="0" borderId="23" xfId="0" applyNumberFormat="1" applyFont="1" applyBorder="1" applyAlignment="1">
      <alignment vertical="center"/>
    </xf>
    <xf numFmtId="197" fontId="219" fillId="0" borderId="74" xfId="0" applyNumberFormat="1" applyFont="1" applyBorder="1" applyAlignment="1">
      <alignment horizontal="right" vertical="center"/>
    </xf>
    <xf numFmtId="197" fontId="219" fillId="0" borderId="52" xfId="0" applyNumberFormat="1" applyFont="1" applyBorder="1" applyAlignment="1">
      <alignment horizontal="right" vertical="center"/>
    </xf>
    <xf numFmtId="0" fontId="219" fillId="0" borderId="29" xfId="0" applyFont="1" applyBorder="1" applyAlignment="1" applyProtection="1">
      <alignment horizontal="left" vertical="center"/>
    </xf>
    <xf numFmtId="0" fontId="241" fillId="0" borderId="16" xfId="0" quotePrefix="1" applyFont="1" applyBorder="1" applyAlignment="1">
      <alignment horizontal="left" vertical="center"/>
    </xf>
    <xf numFmtId="197" fontId="241" fillId="0" borderId="29" xfId="0" applyNumberFormat="1" applyFont="1" applyBorder="1" applyAlignment="1">
      <alignment horizontal="center" vertical="center"/>
    </xf>
    <xf numFmtId="197" fontId="241" fillId="0" borderId="41" xfId="0" applyNumberFormat="1" applyFont="1" applyBorder="1" applyAlignment="1">
      <alignment vertical="center"/>
    </xf>
    <xf numFmtId="197" fontId="241" fillId="0" borderId="36" xfId="0" applyNumberFormat="1" applyFont="1" applyBorder="1" applyAlignment="1">
      <alignment horizontal="right" vertical="center"/>
    </xf>
    <xf numFmtId="197" fontId="241" fillId="0" borderId="29" xfId="0" applyNumberFormat="1" applyFont="1" applyBorder="1" applyAlignment="1">
      <alignment vertical="center"/>
    </xf>
    <xf numFmtId="197" fontId="241" fillId="0" borderId="16" xfId="0" applyNumberFormat="1" applyFont="1" applyBorder="1" applyAlignment="1">
      <alignment horizontal="right" vertical="center"/>
    </xf>
    <xf numFmtId="0" fontId="222" fillId="0" borderId="16" xfId="0" applyFont="1" applyBorder="1" applyAlignment="1">
      <alignment horizontal="left" vertical="center"/>
    </xf>
    <xf numFmtId="0" fontId="222" fillId="0" borderId="14" xfId="0" applyFont="1" applyBorder="1" applyAlignment="1" applyProtection="1">
      <alignment horizontal="left" vertical="center"/>
    </xf>
    <xf numFmtId="197" fontId="222" fillId="0" borderId="14" xfId="0" applyNumberFormat="1" applyFont="1" applyBorder="1" applyAlignment="1">
      <alignment horizontal="center" vertical="center"/>
    </xf>
    <xf numFmtId="197" fontId="222" fillId="0" borderId="21" xfId="0" applyNumberFormat="1" applyFont="1" applyBorder="1" applyAlignment="1">
      <alignment vertical="center"/>
    </xf>
    <xf numFmtId="197" fontId="222" fillId="0" borderId="44" xfId="0" applyNumberFormat="1" applyFont="1" applyBorder="1" applyAlignment="1">
      <alignment horizontal="right" vertical="center"/>
    </xf>
    <xf numFmtId="197" fontId="222" fillId="0" borderId="14" xfId="0" applyNumberFormat="1" applyFont="1" applyBorder="1" applyAlignment="1">
      <alignment vertical="center"/>
    </xf>
    <xf numFmtId="197" fontId="222" fillId="0" borderId="36" xfId="0" applyNumberFormat="1" applyFont="1" applyBorder="1" applyAlignment="1">
      <alignment horizontal="right" vertical="center"/>
    </xf>
    <xf numFmtId="197" fontId="222" fillId="0" borderId="16" xfId="0" applyNumberFormat="1" applyFont="1" applyBorder="1" applyAlignment="1">
      <alignment horizontal="right" vertical="center"/>
    </xf>
    <xf numFmtId="208" fontId="241" fillId="0" borderId="0" xfId="0" applyNumberFormat="1" applyFont="1" applyAlignment="1">
      <alignment vertical="center"/>
    </xf>
    <xf numFmtId="0" fontId="222" fillId="0" borderId="22" xfId="22200" applyFont="1" applyFill="1" applyBorder="1" applyAlignment="1">
      <alignment horizontal="left" vertical="top"/>
    </xf>
    <xf numFmtId="43" fontId="222" fillId="0" borderId="21" xfId="0" applyNumberFormat="1" applyFont="1" applyFill="1" applyBorder="1" applyAlignment="1">
      <alignment vertical="center"/>
    </xf>
    <xf numFmtId="43" fontId="222" fillId="0" borderId="44" xfId="0" applyNumberFormat="1" applyFont="1" applyFill="1" applyBorder="1" applyAlignment="1">
      <alignment horizontal="right" vertical="center"/>
    </xf>
    <xf numFmtId="43" fontId="222" fillId="0" borderId="14" xfId="0" applyNumberFormat="1" applyFont="1" applyFill="1" applyBorder="1" applyAlignment="1">
      <alignment vertical="center"/>
    </xf>
    <xf numFmtId="0" fontId="222" fillId="0" borderId="52" xfId="0" applyFont="1" applyBorder="1" applyAlignment="1">
      <alignment horizontal="left" vertical="center"/>
    </xf>
    <xf numFmtId="43" fontId="222" fillId="0" borderId="74" xfId="0" applyNumberFormat="1" applyFont="1" applyFill="1" applyBorder="1" applyAlignment="1">
      <alignment horizontal="right" vertical="center"/>
    </xf>
    <xf numFmtId="0" fontId="219" fillId="0" borderId="44" xfId="0" applyFont="1" applyBorder="1" applyAlignment="1">
      <alignment horizontal="center" vertical="center"/>
    </xf>
    <xf numFmtId="0" fontId="222" fillId="0" borderId="22" xfId="22200" quotePrefix="1" applyFont="1" applyFill="1" applyBorder="1" applyAlignment="1">
      <alignment horizontal="left" vertical="top"/>
    </xf>
    <xf numFmtId="43" fontId="222" fillId="0" borderId="34" xfId="0" applyNumberFormat="1" applyFont="1" applyBorder="1" applyAlignment="1">
      <alignment horizontal="right" vertical="center"/>
    </xf>
    <xf numFmtId="43" fontId="222" fillId="0" borderId="6" xfId="0" applyNumberFormat="1" applyFont="1" applyBorder="1" applyAlignment="1">
      <alignment horizontal="right" vertical="center"/>
    </xf>
    <xf numFmtId="197" fontId="241" fillId="0" borderId="6" xfId="0" applyNumberFormat="1" applyFont="1" applyBorder="1" applyAlignment="1">
      <alignment vertical="center"/>
    </xf>
    <xf numFmtId="197" fontId="219" fillId="0" borderId="34" xfId="0" applyNumberFormat="1" applyFont="1" applyBorder="1" applyAlignment="1">
      <alignment vertical="center"/>
    </xf>
    <xf numFmtId="0" fontId="241" fillId="63" borderId="33" xfId="0" applyFont="1" applyFill="1" applyBorder="1" applyAlignment="1">
      <alignment horizontal="center" vertical="center"/>
    </xf>
    <xf numFmtId="43" fontId="222" fillId="63" borderId="37" xfId="0" applyNumberFormat="1" applyFont="1" applyFill="1" applyBorder="1" applyAlignment="1">
      <alignment horizontal="center" vertical="center"/>
    </xf>
    <xf numFmtId="43" fontId="220" fillId="63" borderId="33" xfId="0" applyNumberFormat="1" applyFont="1" applyFill="1" applyBorder="1" applyAlignment="1">
      <alignment vertical="center"/>
    </xf>
    <xf numFmtId="197" fontId="219" fillId="0" borderId="33" xfId="0" applyNumberFormat="1" applyFont="1" applyBorder="1" applyAlignment="1">
      <alignment vertical="center"/>
    </xf>
    <xf numFmtId="0" fontId="241" fillId="0" borderId="29" xfId="0" applyFont="1" applyBorder="1" applyAlignment="1" applyProtection="1">
      <alignment horizontal="centerContinuous" vertical="center"/>
    </xf>
    <xf numFmtId="0" fontId="219" fillId="0" borderId="16" xfId="0" applyFont="1" applyBorder="1" applyAlignment="1">
      <alignment horizontal="left" vertical="center"/>
    </xf>
    <xf numFmtId="0" fontId="222" fillId="0" borderId="22" xfId="0" applyFont="1" applyBorder="1" applyAlignment="1" applyProtection="1">
      <alignment horizontal="left" vertical="center"/>
    </xf>
    <xf numFmtId="0" fontId="241" fillId="0" borderId="44" xfId="0" applyFont="1" applyBorder="1" applyAlignment="1">
      <alignment horizontal="center" vertical="center"/>
    </xf>
    <xf numFmtId="197" fontId="241" fillId="0" borderId="14" xfId="0" applyNumberFormat="1" applyFont="1" applyBorder="1" applyAlignment="1">
      <alignment horizontal="center" vertical="center"/>
    </xf>
    <xf numFmtId="197" fontId="241" fillId="0" borderId="21" xfId="0" applyNumberFormat="1" applyFont="1" applyBorder="1" applyAlignment="1">
      <alignment vertical="center"/>
    </xf>
    <xf numFmtId="197" fontId="241" fillId="0" borderId="44" xfId="0" applyNumberFormat="1" applyFont="1" applyBorder="1" applyAlignment="1">
      <alignment horizontal="right" vertical="center"/>
    </xf>
    <xf numFmtId="197" fontId="241" fillId="0" borderId="14" xfId="0" applyNumberFormat="1" applyFont="1" applyBorder="1" applyAlignment="1">
      <alignment vertical="center"/>
    </xf>
    <xf numFmtId="197" fontId="241" fillId="0" borderId="22" xfId="0" applyNumberFormat="1" applyFont="1" applyBorder="1" applyAlignment="1">
      <alignment horizontal="right" vertical="center"/>
    </xf>
    <xf numFmtId="0" fontId="241" fillId="0" borderId="22" xfId="0" applyFont="1" applyBorder="1" applyAlignment="1" applyProtection="1">
      <alignment horizontal="left" vertical="center"/>
    </xf>
    <xf numFmtId="197" fontId="222" fillId="0" borderId="22" xfId="0" applyNumberFormat="1" applyFont="1" applyBorder="1" applyAlignment="1">
      <alignment horizontal="right" vertical="center"/>
    </xf>
    <xf numFmtId="0" fontId="222" fillId="0" borderId="14" xfId="0" applyFont="1" applyBorder="1" applyAlignment="1" applyProtection="1">
      <alignment horizontal="right" vertical="center"/>
    </xf>
    <xf numFmtId="0" fontId="222" fillId="0" borderId="15" xfId="0" applyFont="1" applyBorder="1" applyAlignment="1" applyProtection="1">
      <alignment horizontal="right" vertical="center"/>
    </xf>
    <xf numFmtId="0" fontId="222" fillId="0" borderId="52" xfId="0" applyFont="1" applyBorder="1" applyAlignment="1" applyProtection="1">
      <alignment horizontal="left" vertical="center"/>
    </xf>
    <xf numFmtId="0" fontId="222" fillId="0" borderId="22" xfId="0" applyFont="1" applyFill="1" applyBorder="1" applyAlignment="1" applyProtection="1">
      <alignment horizontal="left" vertical="center"/>
    </xf>
    <xf numFmtId="0" fontId="222" fillId="0" borderId="44" xfId="0" applyFont="1" applyBorder="1" applyAlignment="1" applyProtection="1">
      <alignment horizontal="center" vertical="center"/>
    </xf>
    <xf numFmtId="0" fontId="219" fillId="0" borderId="15" xfId="0" applyFont="1" applyBorder="1" applyAlignment="1" applyProtection="1">
      <alignment horizontal="right" vertical="center"/>
    </xf>
    <xf numFmtId="43" fontId="219" fillId="0" borderId="14" xfId="0" applyNumberFormat="1" applyFont="1" applyBorder="1" applyAlignment="1">
      <alignment vertical="center"/>
    </xf>
    <xf numFmtId="43" fontId="219" fillId="0" borderId="44" xfId="0" applyNumberFormat="1" applyFont="1" applyBorder="1" applyAlignment="1">
      <alignment horizontal="right" vertical="center"/>
    </xf>
    <xf numFmtId="43" fontId="219" fillId="0" borderId="22" xfId="0" applyNumberFormat="1" applyFont="1" applyBorder="1" applyAlignment="1">
      <alignment horizontal="right" vertical="center"/>
    </xf>
    <xf numFmtId="43" fontId="241" fillId="0" borderId="14" xfId="0" applyNumberFormat="1" applyFont="1" applyBorder="1" applyAlignment="1">
      <alignment horizontal="center" vertical="center"/>
    </xf>
    <xf numFmtId="43" fontId="241" fillId="0" borderId="21" xfId="0" applyNumberFormat="1" applyFont="1" applyBorder="1" applyAlignment="1">
      <alignment vertical="center"/>
    </xf>
    <xf numFmtId="43" fontId="241" fillId="0" borderId="44" xfId="0" applyNumberFormat="1" applyFont="1" applyBorder="1" applyAlignment="1">
      <alignment horizontal="right" vertical="center"/>
    </xf>
    <xf numFmtId="43" fontId="241" fillId="0" borderId="14" xfId="0" applyNumberFormat="1" applyFont="1" applyBorder="1" applyAlignment="1">
      <alignment vertical="center"/>
    </xf>
    <xf numFmtId="43" fontId="241" fillId="0" borderId="22" xfId="0" applyNumberFormat="1" applyFont="1" applyBorder="1" applyAlignment="1">
      <alignment horizontal="right" vertical="center"/>
    </xf>
    <xf numFmtId="43" fontId="222" fillId="0" borderId="21" xfId="1" applyNumberFormat="1" applyFont="1" applyBorder="1" applyAlignment="1">
      <alignment vertical="center"/>
    </xf>
    <xf numFmtId="43" fontId="222" fillId="0" borderId="14" xfId="1" applyNumberFormat="1" applyFont="1" applyBorder="1" applyAlignment="1">
      <alignment vertical="center"/>
    </xf>
    <xf numFmtId="0" fontId="222" fillId="58" borderId="14" xfId="0" applyFont="1" applyFill="1" applyBorder="1" applyAlignment="1" applyProtection="1">
      <alignment horizontal="right" vertical="center"/>
    </xf>
    <xf numFmtId="0" fontId="222" fillId="58" borderId="22" xfId="0" applyFont="1" applyFill="1" applyBorder="1" applyAlignment="1" applyProtection="1">
      <alignment horizontal="left" vertical="center"/>
    </xf>
    <xf numFmtId="43" fontId="222" fillId="0" borderId="14" xfId="1" applyNumberFormat="1" applyFont="1" applyBorder="1" applyAlignment="1">
      <alignment horizontal="center" vertical="center"/>
    </xf>
    <xf numFmtId="43" fontId="222" fillId="0" borderId="15" xfId="1" applyNumberFormat="1" applyFont="1" applyBorder="1" applyAlignment="1">
      <alignment horizontal="center" vertical="center"/>
    </xf>
    <xf numFmtId="43" fontId="222" fillId="0" borderId="23" xfId="1" applyNumberFormat="1" applyFont="1" applyBorder="1" applyAlignment="1">
      <alignment vertical="center"/>
    </xf>
    <xf numFmtId="43" fontId="222" fillId="0" borderId="15" xfId="1" applyNumberFormat="1" applyFont="1" applyBorder="1" applyAlignment="1">
      <alignment vertical="center"/>
    </xf>
    <xf numFmtId="192" fontId="241" fillId="0" borderId="14" xfId="1" applyNumberFormat="1" applyFont="1" applyBorder="1" applyAlignment="1">
      <alignment horizontal="center" vertical="center"/>
    </xf>
    <xf numFmtId="192" fontId="241" fillId="0" borderId="21" xfId="1" applyNumberFormat="1" applyFont="1" applyBorder="1" applyAlignment="1">
      <alignment vertical="center"/>
    </xf>
    <xf numFmtId="192" fontId="241" fillId="0" borderId="44" xfId="1" applyNumberFormat="1" applyFont="1" applyBorder="1" applyAlignment="1">
      <alignment horizontal="right" vertical="center"/>
    </xf>
    <xf numFmtId="192" fontId="241" fillId="0" borderId="14" xfId="1" applyNumberFormat="1" applyFont="1" applyBorder="1" applyAlignment="1">
      <alignment vertical="center"/>
    </xf>
    <xf numFmtId="192" fontId="241" fillId="0" borderId="44" xfId="0" applyNumberFormat="1" applyFont="1" applyBorder="1" applyAlignment="1">
      <alignment horizontal="right" vertical="center"/>
    </xf>
    <xf numFmtId="192" fontId="241" fillId="0" borderId="22" xfId="0" applyNumberFormat="1" applyFont="1" applyBorder="1" applyAlignment="1">
      <alignment horizontal="right" vertical="center"/>
    </xf>
    <xf numFmtId="192" fontId="222" fillId="0" borderId="14" xfId="1" applyNumberFormat="1" applyFont="1" applyBorder="1" applyAlignment="1">
      <alignment horizontal="center" vertical="center"/>
    </xf>
    <xf numFmtId="192" fontId="222" fillId="0" borderId="21" xfId="1" applyNumberFormat="1" applyFont="1" applyBorder="1" applyAlignment="1">
      <alignment vertical="center"/>
    </xf>
    <xf numFmtId="192" fontId="222" fillId="0" borderId="44" xfId="0" applyNumberFormat="1" applyFont="1" applyBorder="1" applyAlignment="1">
      <alignment horizontal="right" vertical="center"/>
    </xf>
    <xf numFmtId="192" fontId="222" fillId="0" borderId="14" xfId="1" applyNumberFormat="1" applyFont="1" applyBorder="1" applyAlignment="1">
      <alignment vertical="center"/>
    </xf>
    <xf numFmtId="192" fontId="222" fillId="0" borderId="22" xfId="0" applyNumberFormat="1" applyFont="1" applyBorder="1" applyAlignment="1">
      <alignment horizontal="right" vertical="center"/>
    </xf>
    <xf numFmtId="0" fontId="241" fillId="0" borderId="16" xfId="0" applyFont="1" applyBorder="1" applyAlignment="1" applyProtection="1">
      <alignment horizontal="left" vertical="center"/>
    </xf>
    <xf numFmtId="192" fontId="241" fillId="0" borderId="29" xfId="1" applyNumberFormat="1" applyFont="1" applyBorder="1" applyAlignment="1">
      <alignment horizontal="center" vertical="center"/>
    </xf>
    <xf numFmtId="192" fontId="241" fillId="0" borderId="41" xfId="1" applyNumberFormat="1" applyFont="1" applyBorder="1" applyAlignment="1">
      <alignment vertical="center"/>
    </xf>
    <xf numFmtId="192" fontId="241" fillId="0" borderId="36" xfId="0" applyNumberFormat="1" applyFont="1" applyBorder="1" applyAlignment="1">
      <alignment horizontal="right" vertical="center"/>
    </xf>
    <xf numFmtId="192" fontId="241" fillId="0" borderId="16" xfId="0" applyNumberFormat="1" applyFont="1" applyBorder="1" applyAlignment="1">
      <alignment horizontal="right" vertical="center"/>
    </xf>
    <xf numFmtId="192" fontId="222" fillId="0" borderId="14" xfId="0" applyNumberFormat="1" applyFont="1" applyBorder="1" applyAlignment="1">
      <alignment vertical="center"/>
    </xf>
    <xf numFmtId="0" fontId="220" fillId="0" borderId="21" xfId="0" applyFont="1" applyBorder="1" applyAlignment="1" applyProtection="1">
      <alignment horizontal="right" vertical="center"/>
    </xf>
    <xf numFmtId="192" fontId="222" fillId="0" borderId="15" xfId="1" applyNumberFormat="1" applyFont="1" applyBorder="1" applyAlignment="1">
      <alignment horizontal="center" vertical="center"/>
    </xf>
    <xf numFmtId="192" fontId="222" fillId="0" borderId="23" xfId="1" applyNumberFormat="1" applyFont="1" applyBorder="1" applyAlignment="1">
      <alignment vertical="center"/>
    </xf>
    <xf numFmtId="192" fontId="222" fillId="0" borderId="74" xfId="0" applyNumberFormat="1" applyFont="1" applyBorder="1" applyAlignment="1">
      <alignment horizontal="right" vertical="center"/>
    </xf>
    <xf numFmtId="192" fontId="222" fillId="0" borderId="15" xfId="1" applyNumberFormat="1" applyFont="1" applyBorder="1" applyAlignment="1">
      <alignment vertical="center"/>
    </xf>
    <xf numFmtId="192" fontId="222" fillId="0" borderId="52" xfId="0" applyNumberFormat="1" applyFont="1" applyBorder="1" applyAlignment="1">
      <alignment horizontal="right" vertical="center"/>
    </xf>
    <xf numFmtId="0" fontId="220" fillId="0" borderId="14" xfId="0" applyFont="1" applyBorder="1" applyAlignment="1" applyProtection="1">
      <alignment horizontal="right" vertical="center"/>
    </xf>
    <xf numFmtId="0" fontId="241" fillId="0" borderId="52" xfId="0" applyFont="1" applyBorder="1" applyAlignment="1" applyProtection="1">
      <alignment horizontal="left" vertical="center"/>
    </xf>
    <xf numFmtId="192" fontId="241" fillId="0" borderId="15" xfId="1" applyNumberFormat="1" applyFont="1" applyBorder="1" applyAlignment="1">
      <alignment horizontal="center" vertical="center"/>
    </xf>
    <xf numFmtId="192" fontId="241" fillId="0" borderId="23" xfId="1" applyNumberFormat="1" applyFont="1" applyBorder="1" applyAlignment="1">
      <alignment vertical="center"/>
    </xf>
    <xf numFmtId="192" fontId="241" fillId="0" borderId="74" xfId="0" applyNumberFormat="1" applyFont="1" applyBorder="1" applyAlignment="1">
      <alignment horizontal="right" vertical="center"/>
    </xf>
    <xf numFmtId="192" fontId="241" fillId="0" borderId="15" xfId="1" applyNumberFormat="1" applyFont="1" applyBorder="1" applyAlignment="1">
      <alignment vertical="center"/>
    </xf>
    <xf numFmtId="0" fontId="241" fillId="59" borderId="33" xfId="0" applyFont="1" applyFill="1" applyBorder="1" applyAlignment="1">
      <alignment horizontal="center" vertical="center"/>
    </xf>
    <xf numFmtId="192" fontId="222" fillId="59" borderId="37" xfId="1" applyNumberFormat="1" applyFont="1" applyFill="1" applyBorder="1" applyAlignment="1">
      <alignment horizontal="center" vertical="center"/>
    </xf>
    <xf numFmtId="192" fontId="220" fillId="59" borderId="35" xfId="1" applyNumberFormat="1" applyFont="1" applyFill="1" applyBorder="1" applyAlignment="1">
      <alignment vertical="center"/>
    </xf>
    <xf numFmtId="192" fontId="220" fillId="59" borderId="33" xfId="1" applyNumberFormat="1" applyFont="1" applyFill="1" applyBorder="1" applyAlignment="1">
      <alignment horizontal="right" vertical="center"/>
    </xf>
    <xf numFmtId="192" fontId="220" fillId="59" borderId="37" xfId="1" applyNumberFormat="1" applyFont="1" applyFill="1" applyBorder="1" applyAlignment="1">
      <alignment vertical="center"/>
    </xf>
    <xf numFmtId="192" fontId="219" fillId="0" borderId="41" xfId="1" applyNumberFormat="1" applyFont="1" applyBorder="1" applyAlignment="1">
      <alignment vertical="center"/>
    </xf>
    <xf numFmtId="192" fontId="219" fillId="0" borderId="36" xfId="1" applyNumberFormat="1" applyFont="1" applyBorder="1" applyAlignment="1">
      <alignment horizontal="right" vertical="center"/>
    </xf>
    <xf numFmtId="192" fontId="219" fillId="0" borderId="29" xfId="1" applyNumberFormat="1" applyFont="1" applyBorder="1" applyAlignment="1">
      <alignment vertical="center"/>
    </xf>
    <xf numFmtId="0" fontId="220" fillId="0" borderId="14" xfId="0" quotePrefix="1" applyFont="1" applyBorder="1" applyAlignment="1">
      <alignment horizontal="left" vertical="center"/>
    </xf>
    <xf numFmtId="0" fontId="241" fillId="0" borderId="22" xfId="0" quotePrefix="1" applyFont="1" applyBorder="1" applyAlignment="1">
      <alignment horizontal="left" vertical="center"/>
    </xf>
    <xf numFmtId="0" fontId="241" fillId="0" borderId="44" xfId="0" applyFont="1" applyBorder="1" applyAlignment="1">
      <alignment vertical="center"/>
    </xf>
    <xf numFmtId="192" fontId="241" fillId="0" borderId="44" xfId="0" applyNumberFormat="1" applyFont="1" applyBorder="1" applyAlignment="1">
      <alignment horizontal="center" vertical="center"/>
    </xf>
    <xf numFmtId="192" fontId="241" fillId="0" borderId="44" xfId="0" applyNumberFormat="1" applyFont="1" applyBorder="1" applyAlignment="1">
      <alignment vertical="center"/>
    </xf>
    <xf numFmtId="0" fontId="241" fillId="0" borderId="44" xfId="0" quotePrefix="1" applyFont="1" applyBorder="1" applyAlignment="1">
      <alignment horizontal="center" vertical="center"/>
    </xf>
    <xf numFmtId="192" fontId="222" fillId="0" borderId="44" xfId="0" applyNumberFormat="1" applyFont="1" applyBorder="1" applyAlignment="1">
      <alignment vertical="center"/>
    </xf>
    <xf numFmtId="0" fontId="241" fillId="0" borderId="22" xfId="0" applyFont="1" applyBorder="1" applyAlignment="1">
      <alignment horizontal="left" vertical="center"/>
    </xf>
    <xf numFmtId="192" fontId="241" fillId="0" borderId="14" xfId="0" applyNumberFormat="1" applyFont="1" applyBorder="1" applyAlignment="1">
      <alignment vertical="center"/>
    </xf>
    <xf numFmtId="0" fontId="241" fillId="0" borderId="44" xfId="2093" applyFont="1" applyFill="1" applyBorder="1" applyAlignment="1">
      <alignment horizontal="center" vertical="center"/>
    </xf>
    <xf numFmtId="0" fontId="222" fillId="0" borderId="21" xfId="22205" quotePrefix="1" applyNumberFormat="1" applyFont="1" applyFill="1" applyBorder="1" applyAlignment="1">
      <alignment vertical="center"/>
    </xf>
    <xf numFmtId="0" fontId="222" fillId="0" borderId="22" xfId="22205" quotePrefix="1" applyNumberFormat="1" applyFont="1" applyFill="1" applyBorder="1" applyAlignment="1">
      <alignment vertical="center"/>
    </xf>
    <xf numFmtId="43" fontId="222" fillId="0" borderId="44" xfId="849" applyFont="1" applyFill="1" applyBorder="1" applyAlignment="1">
      <alignment horizontal="center" vertical="center"/>
    </xf>
    <xf numFmtId="0" fontId="219" fillId="0" borderId="14" xfId="0" applyFont="1" applyBorder="1" applyAlignment="1" applyProtection="1">
      <alignment horizontal="right" vertical="center"/>
    </xf>
    <xf numFmtId="0" fontId="219" fillId="0" borderId="22" xfId="0" applyFont="1" applyBorder="1" applyAlignment="1" applyProtection="1">
      <alignment horizontal="left" vertical="center"/>
    </xf>
    <xf numFmtId="43" fontId="219" fillId="0" borderId="14" xfId="0" applyNumberFormat="1" applyFont="1" applyBorder="1" applyAlignment="1">
      <alignment horizontal="center" vertical="center"/>
    </xf>
    <xf numFmtId="43" fontId="219" fillId="0" borderId="21" xfId="0" applyNumberFormat="1" applyFont="1" applyBorder="1" applyAlignment="1">
      <alignment vertical="center"/>
    </xf>
    <xf numFmtId="0" fontId="241" fillId="59" borderId="74" xfId="0" applyFont="1" applyFill="1" applyBorder="1" applyAlignment="1">
      <alignment horizontal="center" vertical="center"/>
    </xf>
    <xf numFmtId="0" fontId="220" fillId="59" borderId="74" xfId="0" applyFont="1" applyFill="1" applyBorder="1" applyAlignment="1">
      <alignment horizontal="center" vertical="center"/>
    </xf>
    <xf numFmtId="192" fontId="222" fillId="59" borderId="14" xfId="1" applyNumberFormat="1" applyFont="1" applyFill="1" applyBorder="1" applyAlignment="1">
      <alignment horizontal="center" vertical="center"/>
    </xf>
    <xf numFmtId="192" fontId="220" fillId="59" borderId="74" xfId="0" applyNumberFormat="1" applyFont="1" applyFill="1" applyBorder="1" applyAlignment="1">
      <alignment vertical="center"/>
    </xf>
    <xf numFmtId="192" fontId="220" fillId="59" borderId="74" xfId="0" applyNumberFormat="1" applyFont="1" applyFill="1" applyBorder="1" applyAlignment="1">
      <alignment horizontal="right" vertical="center"/>
    </xf>
    <xf numFmtId="43" fontId="220" fillId="63" borderId="44" xfId="0" applyNumberFormat="1" applyFont="1" applyFill="1" applyBorder="1" applyAlignment="1">
      <alignment horizontal="right" vertical="center"/>
    </xf>
    <xf numFmtId="43" fontId="241" fillId="59" borderId="6" xfId="0" applyNumberFormat="1" applyFont="1" applyFill="1" applyBorder="1" applyAlignment="1">
      <alignment vertical="center"/>
    </xf>
    <xf numFmtId="0" fontId="222" fillId="0" borderId="29" xfId="0" applyFont="1" applyBorder="1" applyAlignment="1" applyProtection="1">
      <alignment horizontal="right" vertical="center"/>
    </xf>
    <xf numFmtId="192" fontId="222" fillId="0" borderId="41" xfId="0" applyNumberFormat="1" applyFont="1" applyBorder="1" applyAlignment="1">
      <alignment vertical="center"/>
    </xf>
    <xf numFmtId="192" fontId="222" fillId="0" borderId="36" xfId="0" applyNumberFormat="1" applyFont="1" applyBorder="1" applyAlignment="1">
      <alignment horizontal="right" vertical="center"/>
    </xf>
    <xf numFmtId="192" fontId="222" fillId="0" borderId="29" xfId="0" applyNumberFormat="1" applyFont="1" applyBorder="1" applyAlignment="1">
      <alignment vertical="center"/>
    </xf>
    <xf numFmtId="0" fontId="241" fillId="0" borderId="74" xfId="0" quotePrefix="1" applyFont="1" applyBorder="1" applyAlignment="1">
      <alignment horizontal="center" vertical="center"/>
    </xf>
    <xf numFmtId="192" fontId="222" fillId="0" borderId="15" xfId="0" applyNumberFormat="1" applyFont="1" applyBorder="1" applyAlignment="1">
      <alignment vertical="center"/>
    </xf>
    <xf numFmtId="0" fontId="241" fillId="0" borderId="15" xfId="0" applyFont="1" applyBorder="1" applyAlignment="1" applyProtection="1">
      <alignment horizontal="right" vertical="center"/>
    </xf>
    <xf numFmtId="0" fontId="241" fillId="0" borderId="52" xfId="0" applyFont="1" applyBorder="1" applyAlignment="1">
      <alignment horizontal="left" vertical="center"/>
    </xf>
    <xf numFmtId="192" fontId="241" fillId="0" borderId="52" xfId="0" applyNumberFormat="1" applyFont="1" applyBorder="1" applyAlignment="1">
      <alignment horizontal="right" vertical="center"/>
    </xf>
    <xf numFmtId="0" fontId="241" fillId="0" borderId="14" xfId="0" applyFont="1" applyBorder="1" applyAlignment="1" applyProtection="1">
      <alignment horizontal="right" vertical="center"/>
    </xf>
    <xf numFmtId="192" fontId="241" fillId="0" borderId="74" xfId="0" applyNumberFormat="1" applyFont="1" applyBorder="1" applyAlignment="1">
      <alignment horizontal="center" vertical="center"/>
    </xf>
    <xf numFmtId="192" fontId="241" fillId="0" borderId="74" xfId="0" applyNumberFormat="1" applyFont="1" applyBorder="1" applyAlignment="1">
      <alignment vertical="center"/>
    </xf>
    <xf numFmtId="0" fontId="222" fillId="59" borderId="33" xfId="0" applyFont="1" applyFill="1" applyBorder="1" applyAlignment="1">
      <alignment horizontal="center" vertical="center"/>
    </xf>
    <xf numFmtId="192" fontId="222" fillId="59" borderId="33" xfId="0" applyNumberFormat="1" applyFont="1" applyFill="1" applyBorder="1" applyAlignment="1">
      <alignment horizontal="center" vertical="center"/>
    </xf>
    <xf numFmtId="192" fontId="220" fillId="59" borderId="33" xfId="0" applyNumberFormat="1" applyFont="1" applyFill="1" applyBorder="1" applyAlignment="1">
      <alignment vertical="center"/>
    </xf>
    <xf numFmtId="192" fontId="220" fillId="59" borderId="33" xfId="0" applyNumberFormat="1" applyFont="1" applyFill="1" applyBorder="1" applyAlignment="1">
      <alignment horizontal="right" vertical="center"/>
    </xf>
    <xf numFmtId="192" fontId="241" fillId="0" borderId="29" xfId="0" applyNumberFormat="1" applyFont="1" applyBorder="1" applyAlignment="1">
      <alignment horizontal="center" vertical="center"/>
    </xf>
    <xf numFmtId="192" fontId="219" fillId="0" borderId="41" xfId="0" applyNumberFormat="1" applyFont="1" applyBorder="1" applyAlignment="1">
      <alignment vertical="center"/>
    </xf>
    <xf numFmtId="192" fontId="219" fillId="0" borderId="36" xfId="0" applyNumberFormat="1" applyFont="1" applyBorder="1" applyAlignment="1">
      <alignment horizontal="right" vertical="center"/>
    </xf>
    <xf numFmtId="192" fontId="219" fillId="0" borderId="29" xfId="0" applyNumberFormat="1" applyFont="1" applyBorder="1" applyAlignment="1">
      <alignment vertical="center"/>
    </xf>
    <xf numFmtId="192" fontId="219" fillId="0" borderId="16" xfId="0" applyNumberFormat="1" applyFont="1" applyBorder="1" applyAlignment="1">
      <alignment horizontal="right" vertical="center"/>
    </xf>
    <xf numFmtId="192" fontId="241" fillId="0" borderId="14" xfId="0" applyNumberFormat="1" applyFont="1" applyBorder="1" applyAlignment="1">
      <alignment horizontal="center" vertical="center"/>
    </xf>
    <xf numFmtId="192" fontId="241" fillId="0" borderId="21" xfId="0" applyNumberFormat="1" applyFont="1" applyBorder="1" applyAlignment="1">
      <alignment vertical="center"/>
    </xf>
    <xf numFmtId="192" fontId="222" fillId="0" borderId="14" xfId="0" applyNumberFormat="1" applyFont="1" applyBorder="1" applyAlignment="1">
      <alignment horizontal="center" vertical="center"/>
    </xf>
    <xf numFmtId="192" fontId="222" fillId="0" borderId="21" xfId="0" applyNumberFormat="1" applyFont="1" applyBorder="1" applyAlignment="1">
      <alignment vertical="center"/>
    </xf>
    <xf numFmtId="0" fontId="243" fillId="0" borderId="44" xfId="0" quotePrefix="1" applyFont="1" applyBorder="1" applyAlignment="1">
      <alignment horizontal="center" vertical="center"/>
    </xf>
    <xf numFmtId="0" fontId="243" fillId="0" borderId="74" xfId="0" quotePrefix="1" applyFont="1" applyBorder="1" applyAlignment="1">
      <alignment horizontal="center" vertical="center"/>
    </xf>
    <xf numFmtId="192" fontId="241" fillId="0" borderId="15" xfId="0" applyNumberFormat="1" applyFont="1" applyBorder="1" applyAlignment="1">
      <alignment vertical="center"/>
    </xf>
    <xf numFmtId="192" fontId="222" fillId="59" borderId="35" xfId="1" applyNumberFormat="1" applyFont="1" applyFill="1" applyBorder="1" applyAlignment="1">
      <alignment vertical="center"/>
    </xf>
    <xf numFmtId="0" fontId="220" fillId="0" borderId="29" xfId="0" applyFont="1" applyBorder="1" applyAlignment="1">
      <alignment horizontal="left" vertical="center"/>
    </xf>
    <xf numFmtId="192" fontId="241" fillId="0" borderId="29" xfId="0" applyNumberFormat="1" applyFont="1" applyBorder="1" applyAlignment="1">
      <alignment vertical="center"/>
    </xf>
    <xf numFmtId="0" fontId="219" fillId="0" borderId="22" xfId="0" applyFont="1" applyBorder="1" applyAlignment="1">
      <alignment horizontal="left" vertical="center"/>
    </xf>
    <xf numFmtId="192" fontId="219" fillId="0" borderId="14" xfId="1" applyNumberFormat="1" applyFont="1" applyBorder="1" applyAlignment="1">
      <alignment horizontal="center" vertical="center"/>
    </xf>
    <xf numFmtId="192" fontId="219" fillId="0" borderId="21" xfId="1" applyNumberFormat="1" applyFont="1" applyBorder="1" applyAlignment="1">
      <alignment vertical="center"/>
    </xf>
    <xf numFmtId="192" fontId="219" fillId="0" borderId="44" xfId="0" applyNumberFormat="1" applyFont="1" applyBorder="1" applyAlignment="1">
      <alignment horizontal="right" vertical="center"/>
    </xf>
    <xf numFmtId="192" fontId="219" fillId="0" borderId="14" xfId="0" applyNumberFormat="1" applyFont="1" applyBorder="1" applyAlignment="1">
      <alignment vertical="center"/>
    </xf>
    <xf numFmtId="192" fontId="219" fillId="0" borderId="44" xfId="0" applyNumberFormat="1" applyFont="1" applyBorder="1" applyAlignment="1">
      <alignment vertical="center"/>
    </xf>
    <xf numFmtId="192" fontId="222" fillId="59" borderId="33" xfId="0" applyNumberFormat="1" applyFont="1" applyFill="1" applyBorder="1" applyAlignment="1">
      <alignment vertical="center"/>
    </xf>
    <xf numFmtId="192" fontId="222" fillId="59" borderId="33" xfId="0" applyNumberFormat="1" applyFont="1" applyFill="1" applyBorder="1" applyAlignment="1">
      <alignment horizontal="right" vertical="center"/>
    </xf>
    <xf numFmtId="43" fontId="222" fillId="63" borderId="33" xfId="0" applyNumberFormat="1" applyFont="1" applyFill="1" applyBorder="1" applyAlignment="1">
      <alignment horizontal="right" vertical="center"/>
    </xf>
    <xf numFmtId="0" fontId="220" fillId="0" borderId="14" xfId="0" applyFont="1" applyBorder="1" applyAlignment="1">
      <alignment horizontal="left" vertical="center"/>
    </xf>
    <xf numFmtId="192" fontId="219" fillId="0" borderId="21" xfId="0" applyNumberFormat="1" applyFont="1" applyBorder="1" applyAlignment="1">
      <alignment vertical="center"/>
    </xf>
    <xf numFmtId="192" fontId="222" fillId="0" borderId="23" xfId="0" applyNumberFormat="1" applyFont="1" applyBorder="1" applyAlignment="1">
      <alignment vertical="center"/>
    </xf>
    <xf numFmtId="0" fontId="219" fillId="0" borderId="22" xfId="0" applyFont="1" applyBorder="1" applyAlignment="1">
      <alignment horizontal="center" vertical="center"/>
    </xf>
    <xf numFmtId="0" fontId="241" fillId="0" borderId="34" xfId="0" applyFont="1" applyBorder="1" applyAlignment="1">
      <alignment horizontal="center" vertical="center"/>
    </xf>
    <xf numFmtId="192" fontId="241" fillId="0" borderId="0" xfId="1" applyNumberFormat="1" applyFont="1" applyBorder="1" applyAlignment="1">
      <alignment horizontal="center" vertical="center"/>
    </xf>
    <xf numFmtId="192" fontId="241" fillId="0" borderId="5" xfId="1" applyNumberFormat="1" applyFont="1" applyBorder="1" applyAlignment="1">
      <alignment vertical="center"/>
    </xf>
    <xf numFmtId="192" fontId="241" fillId="0" borderId="0" xfId="0" applyNumberFormat="1" applyFont="1" applyBorder="1" applyAlignment="1">
      <alignment vertical="center"/>
    </xf>
    <xf numFmtId="192" fontId="222" fillId="59" borderId="37" xfId="0" applyNumberFormat="1" applyFont="1" applyFill="1" applyBorder="1" applyAlignment="1">
      <alignment vertical="center"/>
    </xf>
    <xf numFmtId="0" fontId="220" fillId="0" borderId="36" xfId="0" applyFont="1" applyBorder="1" applyAlignment="1" applyProtection="1">
      <alignment horizontal="center" vertical="center"/>
    </xf>
    <xf numFmtId="0" fontId="241" fillId="0" borderId="44" xfId="0" applyFont="1" applyBorder="1" applyAlignment="1" applyProtection="1">
      <alignment horizontal="center" vertical="center"/>
    </xf>
    <xf numFmtId="192" fontId="222" fillId="0" borderId="14" xfId="1" applyFont="1" applyBorder="1" applyAlignment="1">
      <alignment vertical="center"/>
    </xf>
    <xf numFmtId="192" fontId="222" fillId="0" borderId="44" xfId="1" applyFont="1" applyBorder="1" applyAlignment="1">
      <alignment horizontal="right" vertical="center"/>
    </xf>
    <xf numFmtId="192" fontId="219" fillId="0" borderId="14" xfId="1" applyFont="1" applyBorder="1" applyAlignment="1">
      <alignment horizontal="center" vertical="center"/>
    </xf>
    <xf numFmtId="192" fontId="219" fillId="0" borderId="21" xfId="1" applyFont="1" applyBorder="1" applyAlignment="1">
      <alignment vertical="center"/>
    </xf>
    <xf numFmtId="192" fontId="219" fillId="0" borderId="44" xfId="1" applyFont="1" applyBorder="1" applyAlignment="1">
      <alignment horizontal="right" vertical="center"/>
    </xf>
    <xf numFmtId="192" fontId="219" fillId="0" borderId="14" xfId="1" applyFont="1" applyBorder="1" applyAlignment="1">
      <alignment vertical="center"/>
    </xf>
    <xf numFmtId="192" fontId="241" fillId="0" borderId="14" xfId="0" applyNumberFormat="1" applyFont="1" applyBorder="1" applyAlignment="1">
      <alignment horizontal="right" vertical="center"/>
    </xf>
    <xf numFmtId="0" fontId="223" fillId="0" borderId="14" xfId="0" applyFont="1" applyBorder="1" applyAlignment="1">
      <alignment horizontal="left" vertical="center"/>
    </xf>
    <xf numFmtId="0" fontId="223" fillId="0" borderId="22" xfId="0" quotePrefix="1" applyFont="1" applyFill="1" applyBorder="1" applyAlignment="1">
      <alignment vertical="center"/>
    </xf>
    <xf numFmtId="0" fontId="223" fillId="0" borderId="44" xfId="0" applyFont="1" applyBorder="1" applyAlignment="1">
      <alignment horizontal="center" vertical="center"/>
    </xf>
    <xf numFmtId="192" fontId="223" fillId="0" borderId="14" xfId="1" applyNumberFormat="1" applyFont="1" applyBorder="1" applyAlignment="1">
      <alignment horizontal="center" vertical="center"/>
    </xf>
    <xf numFmtId="192" fontId="223" fillId="0" borderId="21" xfId="0" applyNumberFormat="1" applyFont="1" applyBorder="1" applyAlignment="1">
      <alignment vertical="center"/>
    </xf>
    <xf numFmtId="192" fontId="223" fillId="0" borderId="44" xfId="0" applyNumberFormat="1" applyFont="1" applyBorder="1" applyAlignment="1">
      <alignment horizontal="right" vertical="center"/>
    </xf>
    <xf numFmtId="192" fontId="223" fillId="0" borderId="14" xfId="0" applyNumberFormat="1" applyFont="1" applyBorder="1" applyAlignment="1">
      <alignment horizontal="right" vertical="center"/>
    </xf>
    <xf numFmtId="192" fontId="223" fillId="0" borderId="44" xfId="0" applyNumberFormat="1" applyFont="1" applyBorder="1" applyAlignment="1">
      <alignment vertical="center"/>
    </xf>
    <xf numFmtId="0" fontId="223" fillId="0" borderId="22" xfId="22200" applyFont="1" applyFill="1" applyBorder="1" applyAlignment="1">
      <alignment horizontal="left" vertical="top"/>
    </xf>
    <xf numFmtId="0" fontId="223" fillId="0" borderId="22" xfId="0" applyFont="1" applyBorder="1" applyAlignment="1">
      <alignment horizontal="left" vertical="center"/>
    </xf>
    <xf numFmtId="43" fontId="223" fillId="0" borderId="14" xfId="0" applyNumberFormat="1" applyFont="1" applyBorder="1" applyAlignment="1">
      <alignment vertical="center"/>
    </xf>
    <xf numFmtId="43" fontId="223" fillId="0" borderId="21" xfId="0" applyNumberFormat="1" applyFont="1" applyBorder="1" applyAlignment="1">
      <alignment vertical="center"/>
    </xf>
    <xf numFmtId="43" fontId="223" fillId="0" borderId="44" xfId="0" applyNumberFormat="1" applyFont="1" applyBorder="1" applyAlignment="1">
      <alignment horizontal="right" vertical="center"/>
    </xf>
    <xf numFmtId="43" fontId="223" fillId="0" borderId="36" xfId="0" applyNumberFormat="1" applyFont="1" applyBorder="1" applyAlignment="1">
      <alignment horizontal="right" vertical="center"/>
    </xf>
    <xf numFmtId="43" fontId="223" fillId="0" borderId="16" xfId="0" applyNumberFormat="1" applyFont="1" applyBorder="1" applyAlignment="1">
      <alignment horizontal="right" vertical="center"/>
    </xf>
    <xf numFmtId="0" fontId="241" fillId="0" borderId="74" xfId="0" applyFont="1" applyBorder="1" applyAlignment="1" applyProtection="1">
      <alignment horizontal="center" vertical="center"/>
    </xf>
    <xf numFmtId="0" fontId="220" fillId="0" borderId="22" xfId="22198" applyFont="1" applyFill="1" applyBorder="1"/>
    <xf numFmtId="0" fontId="223" fillId="0" borderId="14" xfId="22198" applyFont="1" applyFill="1" applyBorder="1"/>
    <xf numFmtId="0" fontId="223" fillId="0" borderId="21" xfId="0" quotePrefix="1" applyFont="1" applyFill="1" applyBorder="1" applyAlignment="1">
      <alignment vertical="center"/>
    </xf>
    <xf numFmtId="192" fontId="223" fillId="0" borderId="14" xfId="1" applyNumberFormat="1" applyFont="1" applyBorder="1" applyAlignment="1">
      <alignment vertical="center"/>
    </xf>
    <xf numFmtId="192" fontId="222" fillId="0" borderId="14" xfId="0" applyNumberFormat="1" applyFont="1" applyBorder="1" applyAlignment="1">
      <alignment horizontal="right" vertical="center"/>
    </xf>
    <xf numFmtId="0" fontId="222" fillId="0" borderId="22" xfId="0" quotePrefix="1" applyFont="1" applyFill="1" applyBorder="1" applyAlignment="1">
      <alignment vertical="center"/>
    </xf>
    <xf numFmtId="192" fontId="222" fillId="0" borderId="44" xfId="22199" applyNumberFormat="1" applyFont="1" applyFill="1" applyBorder="1" applyAlignment="1">
      <alignment horizontal="center" vertical="center"/>
    </xf>
    <xf numFmtId="0" fontId="223" fillId="0" borderId="22" xfId="0" quotePrefix="1" applyFont="1" applyBorder="1" applyAlignment="1">
      <alignment horizontal="left" vertical="center"/>
    </xf>
    <xf numFmtId="0" fontId="223" fillId="0" borderId="29" xfId="0" applyFont="1" applyBorder="1" applyAlignment="1">
      <alignment horizontal="right" vertical="center"/>
    </xf>
    <xf numFmtId="0" fontId="223" fillId="0" borderId="22" xfId="0" quotePrefix="1" applyFont="1" applyFill="1" applyBorder="1" applyAlignment="1">
      <alignment horizontal="left" vertical="top"/>
    </xf>
    <xf numFmtId="192" fontId="223" fillId="0" borderId="44" xfId="22199" applyNumberFormat="1" applyFont="1" applyFill="1" applyBorder="1" applyAlignment="1">
      <alignment vertical="center"/>
    </xf>
    <xf numFmtId="0" fontId="223" fillId="0" borderId="29" xfId="0" applyFont="1" applyBorder="1" applyAlignment="1">
      <alignment horizontal="left" vertical="center"/>
    </xf>
    <xf numFmtId="192" fontId="223" fillId="0" borderId="14" xfId="22199" applyNumberFormat="1" applyFont="1" applyFill="1" applyBorder="1" applyAlignment="1">
      <alignment horizontal="center" vertical="center"/>
    </xf>
    <xf numFmtId="0" fontId="241" fillId="0" borderId="22" xfId="0" quotePrefix="1" applyFont="1" applyFill="1" applyBorder="1" applyAlignment="1">
      <alignment vertical="center"/>
    </xf>
    <xf numFmtId="192" fontId="222" fillId="0" borderId="14" xfId="22199" applyNumberFormat="1" applyFont="1" applyFill="1" applyBorder="1" applyAlignment="1">
      <alignment horizontal="center"/>
    </xf>
    <xf numFmtId="2" fontId="223" fillId="15" borderId="44" xfId="22199" applyNumberFormat="1" applyFont="1" applyFill="1" applyBorder="1" applyAlignment="1">
      <alignment horizontal="center"/>
    </xf>
    <xf numFmtId="192" fontId="223" fillId="0" borderId="14" xfId="22199" applyNumberFormat="1" applyFont="1" applyFill="1" applyBorder="1" applyAlignment="1">
      <alignment horizontal="center"/>
    </xf>
    <xf numFmtId="2" fontId="223" fillId="0" borderId="14" xfId="22199" applyNumberFormat="1" applyFont="1" applyFill="1" applyBorder="1" applyAlignment="1">
      <alignment horizontal="right"/>
    </xf>
    <xf numFmtId="2" fontId="223" fillId="0" borderId="21" xfId="0" applyNumberFormat="1" applyFont="1" applyBorder="1" applyAlignment="1">
      <alignment vertical="center"/>
    </xf>
    <xf numFmtId="192" fontId="223" fillId="0" borderId="44" xfId="1" applyFont="1" applyBorder="1" applyAlignment="1">
      <alignment horizontal="right" vertical="center"/>
    </xf>
    <xf numFmtId="192" fontId="223" fillId="0" borderId="21" xfId="1" applyFont="1" applyBorder="1" applyAlignment="1">
      <alignment vertical="center"/>
    </xf>
    <xf numFmtId="192" fontId="223" fillId="0" borderId="44" xfId="1" applyFont="1" applyBorder="1" applyAlignment="1">
      <alignment vertical="center"/>
    </xf>
    <xf numFmtId="2" fontId="223" fillId="15" borderId="44" xfId="22199" applyNumberFormat="1" applyFont="1" applyFill="1" applyBorder="1" applyAlignment="1">
      <alignment horizontal="right"/>
    </xf>
    <xf numFmtId="2" fontId="223" fillId="0" borderId="44" xfId="22199" applyNumberFormat="1" applyFont="1" applyFill="1" applyBorder="1" applyAlignment="1">
      <alignment horizontal="center"/>
    </xf>
    <xf numFmtId="2" fontId="223" fillId="0" borderId="44" xfId="22199" applyNumberFormat="1" applyFont="1" applyFill="1" applyBorder="1" applyAlignment="1">
      <alignment horizontal="right" vertical="center"/>
    </xf>
    <xf numFmtId="192" fontId="223" fillId="0" borderId="14" xfId="1" applyFont="1" applyBorder="1" applyAlignment="1">
      <alignment horizontal="right" vertical="center"/>
    </xf>
    <xf numFmtId="2" fontId="223" fillId="0" borderId="44" xfId="22199" applyNumberFormat="1" applyFont="1" applyFill="1" applyBorder="1" applyAlignment="1">
      <alignment horizontal="right"/>
    </xf>
    <xf numFmtId="0" fontId="223" fillId="0" borderId="21" xfId="22201" applyFont="1" applyFill="1" applyBorder="1" applyAlignment="1">
      <alignment horizontal="center" vertical="center"/>
    </xf>
    <xf numFmtId="2" fontId="223" fillId="0" borderId="44" xfId="22201" applyNumberFormat="1" applyFont="1" applyFill="1" applyBorder="1" applyAlignment="1">
      <alignment horizontal="center" vertical="center"/>
    </xf>
    <xf numFmtId="2" fontId="223" fillId="0" borderId="44" xfId="0" applyNumberFormat="1" applyFont="1" applyBorder="1" applyAlignment="1">
      <alignment horizontal="right" vertical="center"/>
    </xf>
    <xf numFmtId="2" fontId="223" fillId="0" borderId="14" xfId="0" applyNumberFormat="1" applyFont="1" applyBorder="1" applyAlignment="1">
      <alignment horizontal="right" vertical="center"/>
    </xf>
    <xf numFmtId="2" fontId="223" fillId="0" borderId="44" xfId="0" applyNumberFormat="1" applyFont="1" applyBorder="1" applyAlignment="1">
      <alignment vertical="center"/>
    </xf>
    <xf numFmtId="0" fontId="223" fillId="0" borderId="14" xfId="22201" applyFont="1" applyFill="1" applyBorder="1" applyAlignment="1">
      <alignment horizontal="center" vertical="center"/>
    </xf>
    <xf numFmtId="0" fontId="241" fillId="0" borderId="36" xfId="0" applyFont="1" applyBorder="1" applyAlignment="1" applyProtection="1">
      <alignment horizontal="center" vertical="center"/>
    </xf>
    <xf numFmtId="0" fontId="223" fillId="0" borderId="16" xfId="22200" applyFont="1" applyFill="1" applyBorder="1" applyAlignment="1">
      <alignment horizontal="left" vertical="top"/>
    </xf>
    <xf numFmtId="0" fontId="223" fillId="0" borderId="29" xfId="22201" applyFont="1" applyFill="1" applyBorder="1" applyAlignment="1">
      <alignment horizontal="center" vertical="center"/>
    </xf>
    <xf numFmtId="2" fontId="223" fillId="0" borderId="36" xfId="22201" applyNumberFormat="1" applyFont="1" applyFill="1" applyBorder="1" applyAlignment="1">
      <alignment horizontal="center" vertical="center"/>
    </xf>
    <xf numFmtId="2" fontId="223" fillId="0" borderId="41" xfId="0" applyNumberFormat="1" applyFont="1" applyBorder="1" applyAlignment="1">
      <alignment vertical="center"/>
    </xf>
    <xf numFmtId="2" fontId="223" fillId="0" borderId="36" xfId="0" applyNumberFormat="1" applyFont="1" applyBorder="1" applyAlignment="1">
      <alignment horizontal="right" vertical="center"/>
    </xf>
    <xf numFmtId="2" fontId="223" fillId="0" borderId="29" xfId="0" applyNumberFormat="1" applyFont="1" applyBorder="1" applyAlignment="1">
      <alignment horizontal="right" vertical="center"/>
    </xf>
    <xf numFmtId="2" fontId="223" fillId="0" borderId="36" xfId="0" applyNumberFormat="1" applyFont="1" applyBorder="1" applyAlignment="1">
      <alignment vertical="center"/>
    </xf>
    <xf numFmtId="0" fontId="245" fillId="0" borderId="22" xfId="0" quotePrefix="1" applyFont="1" applyFill="1" applyBorder="1" applyAlignment="1">
      <alignment vertical="center"/>
    </xf>
    <xf numFmtId="0" fontId="245" fillId="0" borderId="44" xfId="0" applyFont="1" applyBorder="1" applyAlignment="1">
      <alignment horizontal="center" vertical="center"/>
    </xf>
    <xf numFmtId="2" fontId="223" fillId="0" borderId="14" xfId="22199" applyNumberFormat="1" applyFont="1" applyFill="1" applyBorder="1" applyAlignment="1">
      <alignment horizontal="center"/>
    </xf>
    <xf numFmtId="2" fontId="245" fillId="0" borderId="21" xfId="0" applyNumberFormat="1" applyFont="1" applyBorder="1" applyAlignment="1">
      <alignment vertical="center"/>
    </xf>
    <xf numFmtId="2" fontId="245" fillId="0" borderId="44" xfId="0" applyNumberFormat="1" applyFont="1" applyBorder="1" applyAlignment="1">
      <alignment horizontal="right" vertical="center"/>
    </xf>
    <xf numFmtId="2" fontId="245" fillId="0" borderId="14" xfId="0" applyNumberFormat="1" applyFont="1" applyBorder="1" applyAlignment="1">
      <alignment horizontal="right" vertical="center"/>
    </xf>
    <xf numFmtId="2" fontId="245" fillId="0" borderId="44" xfId="0" applyNumberFormat="1" applyFont="1" applyBorder="1" applyAlignment="1">
      <alignment vertical="center"/>
    </xf>
    <xf numFmtId="0" fontId="219" fillId="0" borderId="29" xfId="0" applyFont="1" applyBorder="1" applyAlignment="1">
      <alignment horizontal="right" vertical="center"/>
    </xf>
    <xf numFmtId="192" fontId="223" fillId="0" borderId="14" xfId="1" applyFont="1" applyFill="1" applyBorder="1" applyAlignment="1"/>
    <xf numFmtId="192" fontId="223" fillId="0" borderId="44" xfId="1" applyFont="1" applyFill="1" applyBorder="1" applyAlignment="1">
      <alignment vertical="center"/>
    </xf>
    <xf numFmtId="192" fontId="223" fillId="0" borderId="44" xfId="1" applyFont="1" applyFill="1" applyBorder="1" applyAlignment="1">
      <alignment horizontal="center"/>
    </xf>
    <xf numFmtId="192" fontId="223" fillId="0" borderId="44" xfId="1" applyFont="1" applyFill="1" applyBorder="1" applyAlignment="1"/>
    <xf numFmtId="0" fontId="223" fillId="0" borderId="44" xfId="22201" applyFont="1" applyFill="1" applyBorder="1" applyAlignment="1">
      <alignment horizontal="center" vertical="center"/>
    </xf>
    <xf numFmtId="192" fontId="223" fillId="0" borderId="44" xfId="1" applyFont="1" applyFill="1" applyBorder="1" applyAlignment="1">
      <alignment horizontal="center" vertical="center"/>
    </xf>
    <xf numFmtId="192" fontId="223" fillId="0" borderId="14" xfId="1" applyFont="1" applyFill="1" applyBorder="1" applyAlignment="1">
      <alignment horizontal="center" vertical="center"/>
    </xf>
    <xf numFmtId="0" fontId="241" fillId="0" borderId="14" xfId="0" applyFont="1" applyBorder="1" applyAlignment="1">
      <alignment horizontal="left" vertical="center"/>
    </xf>
    <xf numFmtId="0" fontId="220" fillId="0" borderId="14" xfId="22199" applyFont="1" applyBorder="1"/>
    <xf numFmtId="0" fontId="223" fillId="0" borderId="22" xfId="22199" applyFont="1" applyBorder="1"/>
    <xf numFmtId="0" fontId="219" fillId="0" borderId="29" xfId="22199" applyFont="1" applyBorder="1"/>
    <xf numFmtId="0" fontId="241" fillId="0" borderId="22" xfId="22199" applyFont="1" applyBorder="1"/>
    <xf numFmtId="2" fontId="241" fillId="0" borderId="14" xfId="22199" applyNumberFormat="1" applyFont="1" applyFill="1" applyBorder="1" applyAlignment="1">
      <alignment horizontal="center"/>
    </xf>
    <xf numFmtId="192" fontId="241" fillId="0" borderId="44" xfId="1" applyFont="1" applyFill="1" applyBorder="1" applyAlignment="1">
      <alignment horizontal="center"/>
    </xf>
    <xf numFmtId="192" fontId="241" fillId="0" borderId="21" xfId="1" applyFont="1" applyBorder="1" applyAlignment="1">
      <alignment vertical="center"/>
    </xf>
    <xf numFmtId="192" fontId="241" fillId="0" borderId="44" xfId="1" applyFont="1" applyBorder="1" applyAlignment="1">
      <alignment horizontal="right" vertical="center"/>
    </xf>
    <xf numFmtId="192" fontId="241" fillId="0" borderId="14" xfId="1" applyFont="1" applyBorder="1" applyAlignment="1">
      <alignment horizontal="right" vertical="center"/>
    </xf>
    <xf numFmtId="192" fontId="241" fillId="0" borderId="44" xfId="1" applyFont="1" applyBorder="1" applyAlignment="1">
      <alignment vertical="center"/>
    </xf>
    <xf numFmtId="192" fontId="223" fillId="0" borderId="14" xfId="1" applyFont="1" applyFill="1" applyBorder="1" applyAlignment="1">
      <alignment horizontal="center"/>
    </xf>
    <xf numFmtId="0" fontId="219" fillId="0" borderId="15" xfId="22199" applyFont="1" applyBorder="1"/>
    <xf numFmtId="0" fontId="223" fillId="0" borderId="52" xfId="0" quotePrefix="1" applyFont="1" applyFill="1" applyBorder="1" applyAlignment="1">
      <alignment horizontal="left" vertical="top"/>
    </xf>
    <xf numFmtId="2" fontId="223" fillId="15" borderId="74" xfId="22199" applyNumberFormat="1" applyFont="1" applyFill="1" applyBorder="1" applyAlignment="1">
      <alignment horizontal="center"/>
    </xf>
    <xf numFmtId="192" fontId="223" fillId="0" borderId="15" xfId="1" applyFont="1" applyFill="1" applyBorder="1" applyAlignment="1">
      <alignment horizontal="center"/>
    </xf>
    <xf numFmtId="192" fontId="223" fillId="0" borderId="23" xfId="1" applyFont="1" applyBorder="1" applyAlignment="1">
      <alignment vertical="center"/>
    </xf>
    <xf numFmtId="192" fontId="223" fillId="0" borderId="74" xfId="1" applyFont="1" applyBorder="1" applyAlignment="1">
      <alignment horizontal="right" vertical="center"/>
    </xf>
    <xf numFmtId="192" fontId="223" fillId="0" borderId="15" xfId="1" applyFont="1" applyBorder="1" applyAlignment="1">
      <alignment horizontal="right" vertical="center"/>
    </xf>
    <xf numFmtId="192" fontId="223" fillId="0" borderId="74" xfId="1" applyFont="1" applyBorder="1" applyAlignment="1">
      <alignment vertical="center"/>
    </xf>
    <xf numFmtId="0" fontId="219" fillId="0" borderId="14" xfId="22199" applyFont="1" applyBorder="1"/>
    <xf numFmtId="192" fontId="223" fillId="15" borderId="44" xfId="1" applyFont="1" applyFill="1" applyBorder="1" applyAlignment="1">
      <alignment horizontal="center"/>
    </xf>
    <xf numFmtId="0" fontId="241" fillId="0" borderId="29" xfId="0" applyFont="1" applyBorder="1" applyAlignment="1">
      <alignment horizontal="left" vertical="center"/>
    </xf>
    <xf numFmtId="2" fontId="219" fillId="15" borderId="44" xfId="22199" applyNumberFormat="1" applyFont="1" applyFill="1" applyBorder="1" applyAlignment="1">
      <alignment horizontal="center"/>
    </xf>
    <xf numFmtId="192" fontId="219" fillId="15" borderId="14" xfId="1" applyFont="1" applyFill="1" applyBorder="1" applyAlignment="1">
      <alignment horizontal="center"/>
    </xf>
    <xf numFmtId="192" fontId="219" fillId="0" borderId="14" xfId="1" applyFont="1" applyBorder="1" applyAlignment="1">
      <alignment horizontal="right" vertical="center"/>
    </xf>
    <xf numFmtId="192" fontId="219" fillId="0" borderId="44" xfId="1" applyFont="1" applyBorder="1" applyAlignment="1">
      <alignment vertical="center"/>
    </xf>
    <xf numFmtId="0" fontId="219" fillId="0" borderId="29" xfId="22199" applyFont="1" applyBorder="1" applyAlignment="1">
      <alignment horizontal="right"/>
    </xf>
    <xf numFmtId="192" fontId="223" fillId="15" borderId="14" xfId="1" applyFont="1" applyFill="1" applyBorder="1" applyAlignment="1">
      <alignment horizontal="center"/>
    </xf>
    <xf numFmtId="0" fontId="220" fillId="0" borderId="16" xfId="0" applyFont="1" applyFill="1" applyBorder="1"/>
    <xf numFmtId="2" fontId="241" fillId="0" borderId="14" xfId="1" applyNumberFormat="1" applyFont="1" applyBorder="1" applyAlignment="1">
      <alignment horizontal="center" vertical="center"/>
    </xf>
    <xf numFmtId="2" fontId="241" fillId="0" borderId="21" xfId="0" applyNumberFormat="1" applyFont="1" applyBorder="1" applyAlignment="1">
      <alignment vertical="center"/>
    </xf>
    <xf numFmtId="2" fontId="241" fillId="0" borderId="44" xfId="0" applyNumberFormat="1" applyFont="1" applyBorder="1" applyAlignment="1">
      <alignment horizontal="right" vertical="center"/>
    </xf>
    <xf numFmtId="2" fontId="241" fillId="0" borderId="14" xfId="0" applyNumberFormat="1" applyFont="1" applyBorder="1" applyAlignment="1">
      <alignment horizontal="right" vertical="center"/>
    </xf>
    <xf numFmtId="2" fontId="241" fillId="0" borderId="44" xfId="0" applyNumberFormat="1" applyFont="1" applyBorder="1" applyAlignment="1">
      <alignment vertical="center"/>
    </xf>
    <xf numFmtId="0" fontId="222" fillId="0" borderId="29" xfId="0" applyFont="1" applyFill="1" applyBorder="1"/>
    <xf numFmtId="2" fontId="222" fillId="0" borderId="14" xfId="1" applyNumberFormat="1" applyFont="1" applyBorder="1" applyAlignment="1">
      <alignment horizontal="center" vertical="center"/>
    </xf>
    <xf numFmtId="2" fontId="222" fillId="0" borderId="21" xfId="0" applyNumberFormat="1" applyFont="1" applyBorder="1" applyAlignment="1">
      <alignment vertical="center"/>
    </xf>
    <xf numFmtId="2" fontId="222" fillId="0" borderId="44" xfId="0" applyNumberFormat="1" applyFont="1" applyBorder="1" applyAlignment="1">
      <alignment horizontal="right" vertical="center"/>
    </xf>
    <xf numFmtId="2" fontId="222" fillId="0" borderId="14" xfId="0" applyNumberFormat="1" applyFont="1" applyBorder="1" applyAlignment="1">
      <alignment horizontal="right" vertical="center"/>
    </xf>
    <xf numFmtId="2" fontId="222" fillId="0" borderId="44" xfId="0" applyNumberFormat="1" applyFont="1" applyBorder="1" applyAlignment="1">
      <alignment vertical="center"/>
    </xf>
    <xf numFmtId="0" fontId="222" fillId="0" borderId="22" xfId="0" applyFont="1" applyFill="1" applyBorder="1"/>
    <xf numFmtId="0" fontId="222" fillId="0" borderId="15" xfId="0" applyFont="1" applyFill="1" applyBorder="1"/>
    <xf numFmtId="0" fontId="222" fillId="0" borderId="52" xfId="0" quotePrefix="1" applyFont="1" applyFill="1" applyBorder="1" applyAlignment="1"/>
    <xf numFmtId="3" fontId="222" fillId="0" borderId="74" xfId="0" applyNumberFormat="1" applyFont="1" applyFill="1" applyBorder="1" applyAlignment="1">
      <alignment horizontal="center"/>
    </xf>
    <xf numFmtId="192" fontId="222" fillId="0" borderId="74" xfId="1" applyFont="1" applyFill="1" applyBorder="1" applyAlignment="1">
      <alignment horizontal="right"/>
    </xf>
    <xf numFmtId="192" fontId="222" fillId="0" borderId="23" xfId="1" applyFont="1" applyBorder="1" applyAlignment="1">
      <alignment vertical="center"/>
    </xf>
    <xf numFmtId="192" fontId="222" fillId="0" borderId="74" xfId="1" applyFont="1" applyBorder="1" applyAlignment="1">
      <alignment horizontal="right" vertical="center"/>
    </xf>
    <xf numFmtId="192" fontId="222" fillId="0" borderId="15" xfId="1" applyFont="1" applyBorder="1" applyAlignment="1">
      <alignment horizontal="right" vertical="center"/>
    </xf>
    <xf numFmtId="192" fontId="222" fillId="0" borderId="74" xfId="1" applyFont="1" applyBorder="1" applyAlignment="1">
      <alignment vertical="center"/>
    </xf>
    <xf numFmtId="0" fontId="222" fillId="0" borderId="14" xfId="0" applyFont="1" applyFill="1" applyBorder="1"/>
    <xf numFmtId="0" fontId="222" fillId="0" borderId="22" xfId="0" quotePrefix="1" applyFont="1" applyFill="1" applyBorder="1"/>
    <xf numFmtId="2" fontId="222" fillId="0" borderId="44" xfId="22199" applyNumberFormat="1" applyFont="1" applyFill="1" applyBorder="1" applyAlignment="1">
      <alignment horizontal="center"/>
    </xf>
    <xf numFmtId="192" fontId="222" fillId="0" borderId="44" xfId="1" applyFont="1" applyFill="1" applyBorder="1" applyAlignment="1">
      <alignment horizontal="right"/>
    </xf>
    <xf numFmtId="192" fontId="222" fillId="0" borderId="14" xfId="1" applyFont="1" applyBorder="1" applyAlignment="1">
      <alignment horizontal="right" vertical="center"/>
    </xf>
    <xf numFmtId="192" fontId="222" fillId="0" borderId="44" xfId="1" applyFont="1" applyBorder="1" applyAlignment="1">
      <alignment vertical="center"/>
    </xf>
    <xf numFmtId="0" fontId="241" fillId="58" borderId="74" xfId="0" applyFont="1" applyFill="1" applyBorder="1" applyAlignment="1" applyProtection="1">
      <alignment horizontal="center" vertical="center"/>
    </xf>
    <xf numFmtId="0" fontId="220" fillId="58" borderId="29" xfId="0" applyFont="1" applyFill="1" applyBorder="1"/>
    <xf numFmtId="0" fontId="222" fillId="58" borderId="52" xfId="0" quotePrefix="1" applyFont="1" applyFill="1" applyBorder="1"/>
    <xf numFmtId="2" fontId="222" fillId="58" borderId="74" xfId="22199" applyNumberFormat="1" applyFont="1" applyFill="1" applyBorder="1" applyAlignment="1">
      <alignment horizontal="center"/>
    </xf>
    <xf numFmtId="2" fontId="222" fillId="58" borderId="15" xfId="1" applyNumberFormat="1" applyFont="1" applyFill="1" applyBorder="1" applyAlignment="1">
      <alignment vertical="center"/>
    </xf>
    <xf numFmtId="2" fontId="222" fillId="58" borderId="23" xfId="0" applyNumberFormat="1" applyFont="1" applyFill="1" applyBorder="1" applyAlignment="1">
      <alignment vertical="center"/>
    </xf>
    <xf numFmtId="2" fontId="222" fillId="58" borderId="44" xfId="0" applyNumberFormat="1" applyFont="1" applyFill="1" applyBorder="1" applyAlignment="1">
      <alignment horizontal="right" vertical="center"/>
    </xf>
    <xf numFmtId="2" fontId="222" fillId="58" borderId="14" xfId="0" applyNumberFormat="1" applyFont="1" applyFill="1" applyBorder="1" applyAlignment="1">
      <alignment horizontal="right" vertical="center"/>
    </xf>
    <xf numFmtId="2" fontId="222" fillId="58" borderId="44" xfId="0" applyNumberFormat="1" applyFont="1" applyFill="1" applyBorder="1" applyAlignment="1">
      <alignment vertical="center"/>
    </xf>
    <xf numFmtId="0" fontId="222" fillId="58" borderId="29" xfId="0" applyFont="1" applyFill="1" applyBorder="1" applyAlignment="1">
      <alignment horizontal="right"/>
    </xf>
    <xf numFmtId="2" fontId="222" fillId="58" borderId="44" xfId="22199" applyNumberFormat="1" applyFont="1" applyFill="1" applyBorder="1" applyAlignment="1">
      <alignment horizontal="center"/>
    </xf>
    <xf numFmtId="192" fontId="222" fillId="58" borderId="15" xfId="1" applyFont="1" applyFill="1" applyBorder="1" applyAlignment="1">
      <alignment vertical="center"/>
    </xf>
    <xf numFmtId="192" fontId="222" fillId="58" borderId="23" xfId="1" applyFont="1" applyFill="1" applyBorder="1" applyAlignment="1">
      <alignment vertical="center"/>
    </xf>
    <xf numFmtId="192" fontId="222" fillId="58" borderId="44" xfId="1" applyFont="1" applyFill="1" applyBorder="1" applyAlignment="1">
      <alignment horizontal="right" vertical="center"/>
    </xf>
    <xf numFmtId="192" fontId="222" fillId="58" borderId="14" xfId="1" applyFont="1" applyFill="1" applyBorder="1" applyAlignment="1">
      <alignment horizontal="right" vertical="center"/>
    </xf>
    <xf numFmtId="192" fontId="222" fillId="58" borderId="44" xfId="1" applyFont="1" applyFill="1" applyBorder="1" applyAlignment="1">
      <alignment vertical="center"/>
    </xf>
    <xf numFmtId="0" fontId="219" fillId="58" borderId="29" xfId="0" applyFont="1" applyFill="1" applyBorder="1" applyAlignment="1">
      <alignment horizontal="right"/>
    </xf>
    <xf numFmtId="0" fontId="219" fillId="58" borderId="52" xfId="0" quotePrefix="1" applyFont="1" applyFill="1" applyBorder="1"/>
    <xf numFmtId="2" fontId="219" fillId="58" borderId="44" xfId="22199" applyNumberFormat="1" applyFont="1" applyFill="1" applyBorder="1" applyAlignment="1">
      <alignment horizontal="center"/>
    </xf>
    <xf numFmtId="192" fontId="219" fillId="58" borderId="15" xfId="1" applyFont="1" applyFill="1" applyBorder="1" applyAlignment="1">
      <alignment vertical="center"/>
    </xf>
    <xf numFmtId="192" fontId="219" fillId="58" borderId="23" xfId="1" applyFont="1" applyFill="1" applyBorder="1" applyAlignment="1">
      <alignment vertical="center"/>
    </xf>
    <xf numFmtId="192" fontId="219" fillId="58" borderId="44" xfId="1" applyFont="1" applyFill="1" applyBorder="1" applyAlignment="1">
      <alignment horizontal="right" vertical="center"/>
    </xf>
    <xf numFmtId="192" fontId="219" fillId="58" borderId="14" xfId="1" applyFont="1" applyFill="1" applyBorder="1" applyAlignment="1">
      <alignment horizontal="right" vertical="center"/>
    </xf>
    <xf numFmtId="192" fontId="219" fillId="58" borderId="44" xfId="1" applyFont="1" applyFill="1" applyBorder="1" applyAlignment="1">
      <alignment vertical="center"/>
    </xf>
    <xf numFmtId="0" fontId="220" fillId="0" borderId="21" xfId="0" applyFont="1" applyFill="1" applyBorder="1"/>
    <xf numFmtId="0" fontId="219" fillId="0" borderId="29" xfId="0" applyFont="1" applyFill="1" applyBorder="1" applyAlignment="1">
      <alignment horizontal="right"/>
    </xf>
    <xf numFmtId="0" fontId="219" fillId="0" borderId="0" xfId="0" applyFont="1" applyFill="1" applyBorder="1" applyAlignment="1">
      <alignment horizontal="right"/>
    </xf>
    <xf numFmtId="0" fontId="241" fillId="0" borderId="52" xfId="0" quotePrefix="1" applyFont="1" applyFill="1" applyBorder="1"/>
    <xf numFmtId="2" fontId="241" fillId="0" borderId="74" xfId="22199" applyNumberFormat="1" applyFont="1" applyFill="1" applyBorder="1" applyAlignment="1">
      <alignment horizontal="center"/>
    </xf>
    <xf numFmtId="194" fontId="241" fillId="0" borderId="15" xfId="1" applyNumberFormat="1" applyFont="1" applyBorder="1" applyAlignment="1">
      <alignment vertical="center"/>
    </xf>
    <xf numFmtId="194" fontId="241" fillId="0" borderId="23" xfId="0" applyNumberFormat="1" applyFont="1" applyBorder="1" applyAlignment="1">
      <alignment vertical="center"/>
    </xf>
    <xf numFmtId="194" fontId="241" fillId="0" borderId="74" xfId="0" applyNumberFormat="1" applyFont="1" applyBorder="1" applyAlignment="1">
      <alignment horizontal="right" vertical="center"/>
    </xf>
    <xf numFmtId="194" fontId="241" fillId="0" borderId="15" xfId="0" applyNumberFormat="1" applyFont="1" applyBorder="1" applyAlignment="1">
      <alignment horizontal="right" vertical="center"/>
    </xf>
    <xf numFmtId="194" fontId="241" fillId="0" borderId="74" xfId="0" applyNumberFormat="1" applyFont="1" applyBorder="1" applyAlignment="1">
      <alignment vertical="center"/>
    </xf>
    <xf numFmtId="0" fontId="222" fillId="61" borderId="33" xfId="0" applyFont="1" applyFill="1" applyBorder="1" applyAlignment="1">
      <alignment horizontal="center" vertical="center"/>
    </xf>
    <xf numFmtId="0" fontId="220" fillId="61" borderId="33" xfId="0" applyFont="1" applyFill="1" applyBorder="1" applyAlignment="1">
      <alignment horizontal="center" vertical="center"/>
    </xf>
    <xf numFmtId="43" fontId="222" fillId="61" borderId="37" xfId="0" applyNumberFormat="1" applyFont="1" applyFill="1" applyBorder="1" applyAlignment="1">
      <alignment horizontal="center" vertical="center"/>
    </xf>
    <xf numFmtId="43" fontId="220" fillId="61" borderId="35" xfId="0" applyNumberFormat="1" applyFont="1" applyFill="1" applyBorder="1" applyAlignment="1">
      <alignment vertical="center"/>
    </xf>
    <xf numFmtId="43" fontId="220" fillId="61" borderId="33" xfId="0" applyNumberFormat="1" applyFont="1" applyFill="1" applyBorder="1" applyAlignment="1">
      <alignment horizontal="right" vertical="center"/>
    </xf>
    <xf numFmtId="43" fontId="220" fillId="61" borderId="37" xfId="0" applyNumberFormat="1" applyFont="1" applyFill="1" applyBorder="1" applyAlignment="1">
      <alignment vertical="center"/>
    </xf>
    <xf numFmtId="197" fontId="219" fillId="0" borderId="41" xfId="0" applyNumberFormat="1" applyFont="1" applyBorder="1" applyAlignment="1">
      <alignment vertical="center"/>
    </xf>
    <xf numFmtId="197" fontId="219" fillId="0" borderId="36" xfId="0" applyNumberFormat="1" applyFont="1" applyBorder="1" applyAlignment="1">
      <alignment horizontal="right" vertical="center"/>
    </xf>
    <xf numFmtId="197" fontId="219" fillId="0" borderId="29" xfId="0" applyNumberFormat="1" applyFont="1" applyBorder="1" applyAlignment="1">
      <alignment vertical="center"/>
    </xf>
    <xf numFmtId="197" fontId="241" fillId="0" borderId="36" xfId="0" applyNumberFormat="1" applyFont="1" applyBorder="1" applyAlignment="1">
      <alignment horizontal="center" vertical="center"/>
    </xf>
    <xf numFmtId="197" fontId="241" fillId="0" borderId="36" xfId="0" applyNumberFormat="1" applyFont="1" applyBorder="1" applyAlignment="1">
      <alignment vertical="center"/>
    </xf>
    <xf numFmtId="43" fontId="222" fillId="0" borderId="23" xfId="0" applyNumberFormat="1" applyFont="1" applyFill="1" applyBorder="1" applyAlignment="1">
      <alignment vertical="center"/>
    </xf>
    <xf numFmtId="43" fontId="222" fillId="0" borderId="36" xfId="0" applyNumberFormat="1" applyFont="1" applyBorder="1" applyAlignment="1">
      <alignment horizontal="center" vertical="center"/>
    </xf>
    <xf numFmtId="43" fontId="222" fillId="0" borderId="36" xfId="0" applyNumberFormat="1" applyFont="1" applyBorder="1" applyAlignment="1">
      <alignment vertical="center"/>
    </xf>
    <xf numFmtId="0" fontId="241" fillId="58" borderId="44" xfId="0" applyFont="1" applyFill="1" applyBorder="1" applyAlignment="1">
      <alignment horizontal="center" vertical="center"/>
    </xf>
    <xf numFmtId="0" fontId="222" fillId="58" borderId="14" xfId="0" applyFont="1" applyFill="1" applyBorder="1" applyAlignment="1" applyProtection="1">
      <alignment horizontal="left" vertical="center"/>
    </xf>
    <xf numFmtId="0" fontId="222" fillId="58" borderId="16" xfId="0" quotePrefix="1" applyFont="1" applyFill="1" applyBorder="1" applyAlignment="1">
      <alignment horizontal="left" vertical="center"/>
    </xf>
    <xf numFmtId="0" fontId="222" fillId="58" borderId="36" xfId="0" applyFont="1" applyFill="1" applyBorder="1" applyAlignment="1">
      <alignment horizontal="center" vertical="center"/>
    </xf>
    <xf numFmtId="197" fontId="222" fillId="58" borderId="36" xfId="0" applyNumberFormat="1" applyFont="1" applyFill="1" applyBorder="1" applyAlignment="1">
      <alignment horizontal="center" vertical="center"/>
    </xf>
    <xf numFmtId="197" fontId="222" fillId="58" borderId="36" xfId="0" applyNumberFormat="1" applyFont="1" applyFill="1" applyBorder="1" applyAlignment="1">
      <alignment vertical="center"/>
    </xf>
    <xf numFmtId="197" fontId="222" fillId="58" borderId="44" xfId="0" applyNumberFormat="1" applyFont="1" applyFill="1" applyBorder="1" applyAlignment="1">
      <alignment horizontal="right" vertical="center"/>
    </xf>
    <xf numFmtId="197" fontId="222" fillId="58" borderId="29" xfId="0" applyNumberFormat="1" applyFont="1" applyFill="1" applyBorder="1" applyAlignment="1">
      <alignment vertical="center"/>
    </xf>
    <xf numFmtId="197" fontId="222" fillId="58" borderId="36" xfId="0" applyNumberFormat="1" applyFont="1" applyFill="1" applyBorder="1" applyAlignment="1">
      <alignment horizontal="right" vertical="center"/>
    </xf>
    <xf numFmtId="197" fontId="222" fillId="58" borderId="16" xfId="0" applyNumberFormat="1" applyFont="1" applyFill="1" applyBorder="1" applyAlignment="1">
      <alignment horizontal="right" vertical="center"/>
    </xf>
    <xf numFmtId="0" fontId="241" fillId="58" borderId="74" xfId="0" applyFont="1" applyFill="1" applyBorder="1" applyAlignment="1">
      <alignment horizontal="center" vertical="center"/>
    </xf>
    <xf numFmtId="0" fontId="222" fillId="58" borderId="21" xfId="0" applyFont="1" applyFill="1" applyBorder="1" applyAlignment="1" applyProtection="1">
      <alignment horizontal="left" vertical="center"/>
    </xf>
    <xf numFmtId="0" fontId="222" fillId="58" borderId="22" xfId="0" quotePrefix="1" applyFont="1" applyFill="1" applyBorder="1" applyAlignment="1">
      <alignment horizontal="left" vertical="center"/>
    </xf>
    <xf numFmtId="43" fontId="222" fillId="58" borderId="44" xfId="0" applyNumberFormat="1" applyFont="1" applyFill="1" applyBorder="1" applyAlignment="1">
      <alignment vertical="center"/>
    </xf>
    <xf numFmtId="0" fontId="222" fillId="58" borderId="23" xfId="0" applyFont="1" applyFill="1" applyBorder="1" applyAlignment="1" applyProtection="1">
      <alignment horizontal="left" vertical="center"/>
    </xf>
    <xf numFmtId="0" fontId="222" fillId="58" borderId="52" xfId="0" quotePrefix="1" applyFont="1" applyFill="1" applyBorder="1" applyAlignment="1">
      <alignment horizontal="left" vertical="center"/>
    </xf>
    <xf numFmtId="0" fontId="222" fillId="58" borderId="74" xfId="0" applyFont="1" applyFill="1" applyBorder="1" applyAlignment="1">
      <alignment horizontal="center" vertical="center"/>
    </xf>
    <xf numFmtId="43" fontId="222" fillId="58" borderId="74" xfId="0" applyNumberFormat="1" applyFont="1" applyFill="1" applyBorder="1" applyAlignment="1">
      <alignment vertical="center"/>
    </xf>
    <xf numFmtId="43" fontId="222" fillId="58" borderId="74" xfId="0" applyNumberFormat="1" applyFont="1" applyFill="1" applyBorder="1" applyAlignment="1">
      <alignment horizontal="right" vertical="center"/>
    </xf>
    <xf numFmtId="43" fontId="222" fillId="58" borderId="15" xfId="0" applyNumberFormat="1" applyFont="1" applyFill="1" applyBorder="1" applyAlignment="1">
      <alignment vertical="center"/>
    </xf>
    <xf numFmtId="43" fontId="222" fillId="58" borderId="52" xfId="0" applyNumberFormat="1" applyFont="1" applyFill="1" applyBorder="1" applyAlignment="1">
      <alignment horizontal="right" vertical="center"/>
    </xf>
    <xf numFmtId="0" fontId="241" fillId="61" borderId="33" xfId="0" applyFont="1" applyFill="1" applyBorder="1" applyAlignment="1">
      <alignment horizontal="center" vertical="center"/>
    </xf>
    <xf numFmtId="43" fontId="222" fillId="61" borderId="33" xfId="0" applyNumberFormat="1" applyFont="1" applyFill="1" applyBorder="1" applyAlignment="1">
      <alignment horizontal="center" vertical="center"/>
    </xf>
    <xf numFmtId="43" fontId="220" fillId="61" borderId="33" xfId="0" applyNumberFormat="1" applyFont="1" applyFill="1" applyBorder="1" applyAlignment="1">
      <alignment vertical="center"/>
    </xf>
    <xf numFmtId="197" fontId="219" fillId="0" borderId="16" xfId="0" applyNumberFormat="1" applyFont="1" applyBorder="1" applyAlignment="1">
      <alignment horizontal="right" vertical="center"/>
    </xf>
    <xf numFmtId="43" fontId="222" fillId="58" borderId="29" xfId="0" applyNumberFormat="1" applyFont="1" applyFill="1" applyBorder="1" applyAlignment="1">
      <alignment horizontal="center" vertical="center"/>
    </xf>
    <xf numFmtId="192" fontId="222" fillId="0" borderId="22" xfId="1" quotePrefix="1" applyFont="1" applyBorder="1" applyAlignment="1">
      <alignment horizontal="left" vertical="center"/>
    </xf>
    <xf numFmtId="192" fontId="222" fillId="58" borderId="22" xfId="1" quotePrefix="1" applyFont="1" applyFill="1" applyBorder="1" applyAlignment="1">
      <alignment horizontal="left" vertical="center"/>
    </xf>
    <xf numFmtId="192" fontId="222" fillId="58" borderId="16" xfId="1" quotePrefix="1" applyFont="1" applyFill="1" applyBorder="1" applyAlignment="1">
      <alignment horizontal="left" vertical="center"/>
    </xf>
    <xf numFmtId="43" fontId="222" fillId="0" borderId="29" xfId="0" applyNumberFormat="1" applyFont="1" applyBorder="1" applyAlignment="1">
      <alignment horizontal="center" vertical="center"/>
    </xf>
    <xf numFmtId="43" fontId="222" fillId="58" borderId="41" xfId="0" applyNumberFormat="1" applyFont="1" applyFill="1" applyBorder="1" applyAlignment="1">
      <alignment vertical="center"/>
    </xf>
    <xf numFmtId="192" fontId="222" fillId="0" borderId="29" xfId="1" applyFont="1" applyBorder="1" applyAlignment="1">
      <alignment horizontal="center" vertical="center"/>
    </xf>
    <xf numFmtId="0" fontId="241" fillId="0" borderId="5" xfId="0" applyFont="1" applyBorder="1" applyAlignment="1">
      <alignment vertical="center"/>
    </xf>
    <xf numFmtId="43" fontId="219" fillId="60" borderId="22" xfId="0" applyNumberFormat="1" applyFont="1" applyFill="1" applyBorder="1" applyAlignment="1">
      <alignment horizontal="right" vertical="center"/>
    </xf>
    <xf numFmtId="43" fontId="219" fillId="60" borderId="44" xfId="0" applyNumberFormat="1" applyFont="1" applyFill="1" applyBorder="1" applyAlignment="1">
      <alignment horizontal="right" vertical="center"/>
    </xf>
    <xf numFmtId="0" fontId="241" fillId="0" borderId="15" xfId="0" applyFont="1" applyBorder="1" applyAlignment="1" applyProtection="1">
      <alignment horizontal="center" vertical="center"/>
    </xf>
    <xf numFmtId="0" fontId="241" fillId="0" borderId="52" xfId="0" quotePrefix="1" applyFont="1" applyBorder="1" applyAlignment="1">
      <alignment horizontal="left" vertical="center"/>
    </xf>
    <xf numFmtId="43" fontId="241" fillId="0" borderId="15" xfId="0" applyNumberFormat="1" applyFont="1" applyBorder="1" applyAlignment="1">
      <alignment horizontal="center" vertical="center"/>
    </xf>
    <xf numFmtId="43" fontId="241" fillId="0" borderId="23" xfId="0" applyNumberFormat="1" applyFont="1" applyBorder="1" applyAlignment="1">
      <alignment vertical="center"/>
    </xf>
    <xf numFmtId="43" fontId="241" fillId="0" borderId="74" xfId="0" applyNumberFormat="1" applyFont="1" applyBorder="1" applyAlignment="1">
      <alignment horizontal="right" vertical="center"/>
    </xf>
    <xf numFmtId="43" fontId="241" fillId="0" borderId="15" xfId="0" applyNumberFormat="1" applyFont="1" applyBorder="1" applyAlignment="1">
      <alignment vertical="center"/>
    </xf>
    <xf numFmtId="43" fontId="241" fillId="0" borderId="52" xfId="0" applyNumberFormat="1" applyFont="1" applyBorder="1" applyAlignment="1">
      <alignment horizontal="right" vertical="center"/>
    </xf>
    <xf numFmtId="0" fontId="222" fillId="0" borderId="29" xfId="0" applyFont="1" applyBorder="1" applyAlignment="1" applyProtection="1">
      <alignment horizontal="center" vertical="center"/>
    </xf>
    <xf numFmtId="192" fontId="222" fillId="0" borderId="22" xfId="1" applyFont="1" applyBorder="1" applyAlignment="1">
      <alignment horizontal="left" vertical="center"/>
    </xf>
    <xf numFmtId="192" fontId="222" fillId="0" borderId="36" xfId="1" applyFont="1" applyBorder="1" applyAlignment="1">
      <alignment horizontal="center" vertical="center"/>
    </xf>
    <xf numFmtId="192" fontId="222" fillId="0" borderId="41" xfId="1" applyFont="1" applyBorder="1" applyAlignment="1">
      <alignment vertical="center"/>
    </xf>
    <xf numFmtId="0" fontId="219" fillId="0" borderId="34" xfId="0" applyFont="1" applyBorder="1" applyAlignment="1">
      <alignment horizontal="center" vertical="center"/>
    </xf>
    <xf numFmtId="0" fontId="222" fillId="0" borderId="0" xfId="0" applyFont="1" applyBorder="1" applyAlignment="1" applyProtection="1">
      <alignment horizontal="center" vertical="center"/>
    </xf>
    <xf numFmtId="192" fontId="222" fillId="0" borderId="6" xfId="1" applyFont="1" applyBorder="1" applyAlignment="1">
      <alignment horizontal="left" vertical="center"/>
    </xf>
    <xf numFmtId="192" fontId="222" fillId="0" borderId="34" xfId="1" applyFont="1" applyBorder="1" applyAlignment="1">
      <alignment horizontal="center" vertical="center"/>
    </xf>
    <xf numFmtId="192" fontId="222" fillId="0" borderId="0" xfId="1" applyFont="1" applyBorder="1" applyAlignment="1">
      <alignment vertical="center"/>
    </xf>
    <xf numFmtId="192" fontId="222" fillId="0" borderId="5" xfId="1" applyFont="1" applyBorder="1" applyAlignment="1">
      <alignment horizontal="center" vertical="center"/>
    </xf>
    <xf numFmtId="43" fontId="222" fillId="0" borderId="0" xfId="0" applyNumberFormat="1" applyFont="1" applyBorder="1" applyAlignment="1">
      <alignment vertical="center"/>
    </xf>
    <xf numFmtId="0" fontId="219" fillId="59" borderId="33" xfId="0" applyFont="1" applyFill="1" applyBorder="1" applyAlignment="1">
      <alignment horizontal="center" vertical="center"/>
    </xf>
    <xf numFmtId="43" fontId="222" fillId="59" borderId="37" xfId="0" applyNumberFormat="1" applyFont="1" applyFill="1" applyBorder="1" applyAlignment="1">
      <alignment horizontal="center" vertical="center"/>
    </xf>
    <xf numFmtId="43" fontId="220" fillId="59" borderId="13" xfId="0" applyNumberFormat="1" applyFont="1" applyFill="1" applyBorder="1" applyAlignment="1">
      <alignment horizontal="right" vertical="center"/>
    </xf>
    <xf numFmtId="0" fontId="220" fillId="0" borderId="44" xfId="0" applyFont="1" applyFill="1" applyBorder="1" applyAlignment="1">
      <alignment horizontal="center" vertical="center"/>
    </xf>
    <xf numFmtId="0" fontId="220" fillId="0" borderId="14" xfId="0" applyFont="1" applyFill="1" applyBorder="1" applyAlignment="1" applyProtection="1">
      <alignment horizontal="left" vertical="center"/>
    </xf>
    <xf numFmtId="0" fontId="222" fillId="0" borderId="22" xfId="0" quotePrefix="1" applyFont="1" applyFill="1" applyBorder="1" applyAlignment="1">
      <alignment horizontal="left" vertical="center"/>
    </xf>
    <xf numFmtId="0" fontId="241" fillId="0" borderId="44" xfId="0" applyFont="1" applyFill="1" applyBorder="1" applyAlignment="1">
      <alignment horizontal="center" vertical="center"/>
    </xf>
    <xf numFmtId="43" fontId="241" fillId="0" borderId="14" xfId="0" applyNumberFormat="1" applyFont="1" applyFill="1" applyBorder="1" applyAlignment="1">
      <alignment horizontal="center" vertical="center"/>
    </xf>
    <xf numFmtId="43" fontId="241" fillId="0" borderId="21" xfId="0" applyNumberFormat="1" applyFont="1" applyFill="1" applyBorder="1" applyAlignment="1">
      <alignment vertical="center"/>
    </xf>
    <xf numFmtId="43" fontId="241" fillId="0" borderId="44" xfId="0" applyNumberFormat="1" applyFont="1" applyFill="1" applyBorder="1" applyAlignment="1">
      <alignment horizontal="right" vertical="center"/>
    </xf>
    <xf numFmtId="43" fontId="241" fillId="0" borderId="14" xfId="0" applyNumberFormat="1" applyFont="1" applyFill="1" applyBorder="1" applyAlignment="1">
      <alignment vertical="center"/>
    </xf>
    <xf numFmtId="43" fontId="241" fillId="0" borderId="22" xfId="0" applyNumberFormat="1" applyFont="1" applyFill="1" applyBorder="1" applyAlignment="1">
      <alignment horizontal="right" vertical="center"/>
    </xf>
    <xf numFmtId="0" fontId="222" fillId="0" borderId="44" xfId="0" applyFont="1" applyFill="1" applyBorder="1" applyAlignment="1">
      <alignment horizontal="center" vertical="center"/>
    </xf>
    <xf numFmtId="0" fontId="220" fillId="0" borderId="22" xfId="0" quotePrefix="1" applyFont="1" applyFill="1" applyBorder="1" applyAlignment="1">
      <alignment horizontal="left" vertical="center"/>
    </xf>
    <xf numFmtId="192" fontId="222" fillId="0" borderId="22" xfId="1" applyFont="1" applyBorder="1" applyAlignment="1">
      <alignment horizontal="right" vertical="center"/>
    </xf>
    <xf numFmtId="197" fontId="241" fillId="0" borderId="0" xfId="0" applyNumberFormat="1" applyFont="1" applyBorder="1" applyAlignment="1">
      <alignment vertical="center"/>
    </xf>
    <xf numFmtId="194" fontId="241" fillId="0" borderId="0" xfId="0" applyNumberFormat="1" applyFont="1" applyAlignment="1">
      <alignment vertical="center"/>
    </xf>
    <xf numFmtId="0" fontId="222" fillId="0" borderId="27" xfId="0" applyFont="1" applyBorder="1" applyAlignment="1">
      <alignment horizontal="right" vertical="center"/>
    </xf>
    <xf numFmtId="0" fontId="222" fillId="0" borderId="12" xfId="0" quotePrefix="1" applyFont="1" applyBorder="1" applyAlignment="1">
      <alignment horizontal="left" vertical="center"/>
    </xf>
    <xf numFmtId="0" fontId="222" fillId="0" borderId="34" xfId="0" applyFont="1" applyBorder="1" applyAlignment="1">
      <alignment horizontal="center" vertical="center"/>
    </xf>
    <xf numFmtId="192" fontId="222" fillId="0" borderId="40" xfId="1" applyFont="1" applyBorder="1" applyAlignment="1">
      <alignment vertical="center"/>
    </xf>
    <xf numFmtId="192" fontId="222" fillId="0" borderId="34" xfId="1" applyFont="1" applyBorder="1" applyAlignment="1">
      <alignment horizontal="right" vertical="center"/>
    </xf>
    <xf numFmtId="192" fontId="222" fillId="0" borderId="6" xfId="1" applyFont="1" applyBorder="1" applyAlignment="1">
      <alignment horizontal="right" vertical="center"/>
    </xf>
    <xf numFmtId="0" fontId="220" fillId="0" borderId="34" xfId="0" applyFont="1" applyBorder="1" applyAlignment="1">
      <alignment horizontal="center" vertical="center"/>
    </xf>
    <xf numFmtId="43" fontId="222" fillId="0" borderId="0" xfId="0" applyNumberFormat="1" applyFont="1" applyBorder="1" applyAlignment="1">
      <alignment horizontal="center" vertical="center"/>
    </xf>
    <xf numFmtId="43" fontId="220" fillId="0" borderId="5" xfId="0" applyNumberFormat="1" applyFont="1" applyBorder="1" applyAlignment="1">
      <alignment vertical="center"/>
    </xf>
    <xf numFmtId="43" fontId="220" fillId="0" borderId="34" xfId="0" applyNumberFormat="1" applyFont="1" applyBorder="1" applyAlignment="1">
      <alignment horizontal="right" vertical="center"/>
    </xf>
    <xf numFmtId="43" fontId="220" fillId="0" borderId="0" xfId="0" applyNumberFormat="1" applyFont="1" applyBorder="1" applyAlignment="1">
      <alignment vertical="center"/>
    </xf>
    <xf numFmtId="43" fontId="220" fillId="0" borderId="6" xfId="0" applyNumberFormat="1" applyFont="1" applyBorder="1" applyAlignment="1">
      <alignment horizontal="right" vertical="center"/>
    </xf>
    <xf numFmtId="0" fontId="222" fillId="0" borderId="5" xfId="0" applyFont="1" applyBorder="1" applyAlignment="1">
      <alignment horizontal="left" vertical="center"/>
    </xf>
    <xf numFmtId="0" fontId="220" fillId="0" borderId="6" xfId="0" applyFont="1" applyBorder="1" applyAlignment="1">
      <alignment horizontal="left" vertical="center"/>
    </xf>
    <xf numFmtId="192" fontId="222" fillId="0" borderId="24" xfId="1" applyFont="1" applyBorder="1" applyAlignment="1">
      <alignment vertical="center"/>
    </xf>
    <xf numFmtId="0" fontId="220" fillId="58" borderId="36" xfId="0" applyFont="1" applyFill="1" applyBorder="1" applyAlignment="1">
      <alignment horizontal="center" vertical="center"/>
    </xf>
    <xf numFmtId="0" fontId="220" fillId="58" borderId="29" xfId="0" applyFont="1" applyFill="1" applyBorder="1" applyAlignment="1" applyProtection="1">
      <alignment horizontal="left" vertical="center"/>
    </xf>
    <xf numFmtId="0" fontId="222" fillId="58" borderId="16" xfId="0" applyFont="1" applyFill="1" applyBorder="1" applyAlignment="1">
      <alignment horizontal="left" vertical="center"/>
    </xf>
    <xf numFmtId="0" fontId="219" fillId="58" borderId="36" xfId="0" applyFont="1" applyFill="1" applyBorder="1" applyAlignment="1">
      <alignment horizontal="center" vertical="center"/>
    </xf>
    <xf numFmtId="43" fontId="241" fillId="58" borderId="29" xfId="0" applyNumberFormat="1" applyFont="1" applyFill="1" applyBorder="1" applyAlignment="1">
      <alignment horizontal="center" vertical="center"/>
    </xf>
    <xf numFmtId="43" fontId="219" fillId="58" borderId="36" xfId="0" applyNumberFormat="1" applyFont="1" applyFill="1" applyBorder="1" applyAlignment="1">
      <alignment vertical="center"/>
    </xf>
    <xf numFmtId="43" fontId="219" fillId="58" borderId="36" xfId="0" applyNumberFormat="1" applyFont="1" applyFill="1" applyBorder="1" applyAlignment="1">
      <alignment horizontal="right" vertical="center"/>
    </xf>
    <xf numFmtId="43" fontId="219" fillId="58" borderId="29" xfId="0" applyNumberFormat="1" applyFont="1" applyFill="1" applyBorder="1" applyAlignment="1">
      <alignment vertical="center"/>
    </xf>
    <xf numFmtId="43" fontId="219" fillId="58" borderId="16" xfId="0" applyNumberFormat="1" applyFont="1" applyFill="1" applyBorder="1" applyAlignment="1">
      <alignment horizontal="right" vertical="center"/>
    </xf>
    <xf numFmtId="0" fontId="220" fillId="58" borderId="29" xfId="0" applyFont="1" applyFill="1" applyBorder="1" applyAlignment="1">
      <alignment horizontal="left" vertical="center"/>
    </xf>
    <xf numFmtId="0" fontId="220" fillId="58" borderId="16" xfId="0" applyFont="1" applyFill="1" applyBorder="1" applyAlignment="1">
      <alignment horizontal="center" vertical="center"/>
    </xf>
    <xf numFmtId="43" fontId="219" fillId="58" borderId="44" xfId="0" applyNumberFormat="1" applyFont="1" applyFill="1" applyBorder="1" applyAlignment="1">
      <alignment horizontal="right" vertical="center"/>
    </xf>
    <xf numFmtId="0" fontId="222" fillId="58" borderId="29" xfId="0" applyFont="1" applyFill="1" applyBorder="1" applyAlignment="1">
      <alignment horizontal="left" vertical="center"/>
    </xf>
    <xf numFmtId="0" fontId="222" fillId="58" borderId="16" xfId="0" applyFont="1" applyFill="1" applyBorder="1" applyAlignment="1">
      <alignment horizontal="center" vertical="center"/>
    </xf>
    <xf numFmtId="43" fontId="222" fillId="58" borderId="36" xfId="0" applyNumberFormat="1" applyFont="1" applyFill="1" applyBorder="1" applyAlignment="1">
      <alignment vertical="center"/>
    </xf>
    <xf numFmtId="43" fontId="222" fillId="58" borderId="29" xfId="0" applyNumberFormat="1" applyFont="1" applyFill="1" applyBorder="1" applyAlignment="1">
      <alignment vertical="center"/>
    </xf>
    <xf numFmtId="43" fontId="222" fillId="58" borderId="36" xfId="0" applyNumberFormat="1" applyFont="1" applyFill="1" applyBorder="1" applyAlignment="1">
      <alignment horizontal="right" vertical="center"/>
    </xf>
    <xf numFmtId="43" fontId="222" fillId="58" borderId="16" xfId="0" applyNumberFormat="1" applyFont="1" applyFill="1" applyBorder="1" applyAlignment="1">
      <alignment horizontal="right" vertical="center"/>
    </xf>
    <xf numFmtId="197" fontId="222" fillId="58" borderId="29" xfId="0" applyNumberFormat="1" applyFont="1" applyFill="1" applyBorder="1" applyAlignment="1">
      <alignment horizontal="center" vertical="center"/>
    </xf>
    <xf numFmtId="197" fontId="222" fillId="58" borderId="41" xfId="0" applyNumberFormat="1" applyFont="1" applyFill="1" applyBorder="1" applyAlignment="1">
      <alignment vertical="center"/>
    </xf>
    <xf numFmtId="43" fontId="222" fillId="58" borderId="44" xfId="0" applyNumberFormat="1" applyFont="1" applyFill="1" applyBorder="1" applyAlignment="1">
      <alignment horizontal="center" vertical="center"/>
    </xf>
    <xf numFmtId="43" fontId="222" fillId="58" borderId="36" xfId="0" applyNumberFormat="1" applyFont="1" applyFill="1" applyBorder="1" applyAlignment="1">
      <alignment horizontal="center" vertical="center"/>
    </xf>
    <xf numFmtId="43" fontId="222" fillId="58" borderId="44" xfId="1" quotePrefix="1" applyNumberFormat="1" applyFont="1" applyFill="1" applyBorder="1" applyAlignment="1">
      <alignment vertical="center"/>
    </xf>
    <xf numFmtId="0" fontId="241" fillId="58" borderId="0" xfId="0" applyFont="1" applyFill="1" applyBorder="1" applyAlignment="1">
      <alignment horizontal="center" vertical="center"/>
    </xf>
    <xf numFmtId="0" fontId="241" fillId="58" borderId="6" xfId="0" applyFont="1" applyFill="1" applyBorder="1" applyAlignment="1">
      <alignment horizontal="left" vertical="center"/>
    </xf>
    <xf numFmtId="0" fontId="219" fillId="58" borderId="34" xfId="0" applyFont="1" applyFill="1" applyBorder="1" applyAlignment="1">
      <alignment horizontal="center" vertical="center"/>
    </xf>
    <xf numFmtId="43" fontId="241" fillId="58" borderId="0" xfId="0" applyNumberFormat="1" applyFont="1" applyFill="1" applyBorder="1" applyAlignment="1">
      <alignment horizontal="center" vertical="center"/>
    </xf>
    <xf numFmtId="43" fontId="219" fillId="58" borderId="5" xfId="0" applyNumberFormat="1" applyFont="1" applyFill="1" applyBorder="1" applyAlignment="1">
      <alignment vertical="center"/>
    </xf>
    <xf numFmtId="43" fontId="219" fillId="58" borderId="34" xfId="0" applyNumberFormat="1" applyFont="1" applyFill="1" applyBorder="1" applyAlignment="1">
      <alignment horizontal="right" vertical="center"/>
    </xf>
    <xf numFmtId="43" fontId="219" fillId="58" borderId="0" xfId="0" applyNumberFormat="1" applyFont="1" applyFill="1" applyBorder="1" applyAlignment="1">
      <alignment vertical="center"/>
    </xf>
    <xf numFmtId="43" fontId="219" fillId="58" borderId="6" xfId="0" applyNumberFormat="1" applyFont="1" applyFill="1" applyBorder="1" applyAlignment="1">
      <alignment horizontal="right" vertical="center"/>
    </xf>
    <xf numFmtId="0" fontId="241" fillId="0" borderId="6" xfId="0" applyFont="1" applyBorder="1" applyAlignment="1">
      <alignment horizontal="left" vertical="center"/>
    </xf>
    <xf numFmtId="43" fontId="241" fillId="0" borderId="0" xfId="0" applyNumberFormat="1" applyFont="1" applyBorder="1" applyAlignment="1">
      <alignment horizontal="center" vertical="center"/>
    </xf>
    <xf numFmtId="43" fontId="219" fillId="0" borderId="5" xfId="0" applyNumberFormat="1" applyFont="1" applyBorder="1" applyAlignment="1">
      <alignment vertical="center"/>
    </xf>
    <xf numFmtId="43" fontId="219" fillId="0" borderId="34" xfId="0" applyNumberFormat="1" applyFont="1" applyBorder="1" applyAlignment="1">
      <alignment horizontal="right" vertical="center"/>
    </xf>
    <xf numFmtId="43" fontId="219" fillId="0" borderId="0" xfId="0" applyNumberFormat="1" applyFont="1" applyBorder="1" applyAlignment="1">
      <alignment vertical="center"/>
    </xf>
    <xf numFmtId="43" fontId="219" fillId="0" borderId="6" xfId="0" applyNumberFormat="1" applyFont="1" applyBorder="1" applyAlignment="1">
      <alignment horizontal="right" vertical="center"/>
    </xf>
    <xf numFmtId="0" fontId="222" fillId="0" borderId="44" xfId="2093" applyFont="1" applyFill="1" applyBorder="1" applyAlignment="1">
      <alignment horizontal="center" vertical="center"/>
    </xf>
    <xf numFmtId="192" fontId="220" fillId="0" borderId="14" xfId="1" applyFont="1" applyBorder="1" applyAlignment="1">
      <alignment horizontal="right" vertical="center"/>
    </xf>
    <xf numFmtId="43" fontId="222" fillId="58" borderId="44" xfId="849" applyFont="1" applyFill="1" applyBorder="1" applyAlignment="1">
      <alignment horizontal="right" vertical="center"/>
    </xf>
    <xf numFmtId="0" fontId="220" fillId="58" borderId="21" xfId="22203" quotePrefix="1" applyFont="1" applyFill="1" applyBorder="1" applyAlignment="1">
      <alignment vertical="center"/>
    </xf>
    <xf numFmtId="0" fontId="222" fillId="58" borderId="22" xfId="22203" quotePrefix="1" applyFont="1" applyFill="1" applyBorder="1" applyAlignment="1">
      <alignment vertical="center"/>
    </xf>
    <xf numFmtId="43" fontId="222" fillId="58" borderId="44" xfId="849" applyFont="1" applyFill="1" applyBorder="1" applyAlignment="1">
      <alignment horizontal="center" vertical="center"/>
    </xf>
    <xf numFmtId="192" fontId="220" fillId="0" borderId="14" xfId="0" applyNumberFormat="1" applyFont="1" applyBorder="1" applyAlignment="1">
      <alignment horizontal="center" vertical="center"/>
    </xf>
    <xf numFmtId="0" fontId="241" fillId="58" borderId="14" xfId="22203" quotePrefix="1" applyFont="1" applyFill="1" applyBorder="1" applyAlignment="1">
      <alignment vertical="center"/>
    </xf>
    <xf numFmtId="43" fontId="241" fillId="58" borderId="22" xfId="849" applyFont="1" applyFill="1" applyBorder="1" applyAlignment="1">
      <alignment horizontal="center" vertical="center"/>
    </xf>
    <xf numFmtId="192" fontId="219" fillId="0" borderId="14" xfId="0" applyNumberFormat="1" applyFont="1" applyBorder="1" applyAlignment="1">
      <alignment horizontal="center" vertical="center"/>
    </xf>
    <xf numFmtId="0" fontId="220" fillId="58" borderId="15" xfId="2585" applyFont="1" applyFill="1" applyBorder="1" applyAlignment="1">
      <alignment horizontal="center" vertical="center"/>
    </xf>
    <xf numFmtId="0" fontId="222" fillId="58" borderId="74" xfId="2585" applyFont="1" applyFill="1" applyBorder="1" applyAlignment="1" applyProtection="1">
      <alignment horizontal="center" vertical="center"/>
    </xf>
    <xf numFmtId="3" fontId="222" fillId="58" borderId="52" xfId="749" applyNumberFormat="1" applyFont="1" applyFill="1" applyBorder="1" applyAlignment="1" applyProtection="1">
      <alignment horizontal="right" vertical="center"/>
    </xf>
    <xf numFmtId="0" fontId="222" fillId="58" borderId="21" xfId="22203" quotePrefix="1" applyFont="1" applyFill="1" applyBorder="1" applyAlignment="1">
      <alignment vertical="center"/>
    </xf>
    <xf numFmtId="197" fontId="241" fillId="58" borderId="0" xfId="0" applyNumberFormat="1" applyFont="1" applyFill="1" applyBorder="1" applyAlignment="1">
      <alignment vertical="center"/>
    </xf>
    <xf numFmtId="0" fontId="222" fillId="58" borderId="21" xfId="2093" quotePrefix="1" applyFont="1" applyFill="1" applyBorder="1" applyAlignment="1">
      <alignment horizontal="left" vertical="center"/>
    </xf>
    <xf numFmtId="0" fontId="222" fillId="58" borderId="52" xfId="2585" applyFont="1" applyFill="1" applyBorder="1" applyAlignment="1">
      <alignment horizontal="center" vertical="center"/>
    </xf>
    <xf numFmtId="197" fontId="241" fillId="58" borderId="6" xfId="0" applyNumberFormat="1" applyFont="1" applyFill="1" applyBorder="1" applyAlignment="1">
      <alignment vertical="center"/>
    </xf>
    <xf numFmtId="0" fontId="222" fillId="58" borderId="5" xfId="2093" quotePrefix="1" applyFont="1" applyFill="1" applyBorder="1" applyAlignment="1">
      <alignment horizontal="left" vertical="center"/>
    </xf>
    <xf numFmtId="0" fontId="222" fillId="58" borderId="6" xfId="2585" applyFont="1" applyFill="1" applyBorder="1" applyAlignment="1">
      <alignment horizontal="center" vertical="center"/>
    </xf>
    <xf numFmtId="43" fontId="222" fillId="58" borderId="34" xfId="849" applyFont="1" applyFill="1" applyBorder="1" applyAlignment="1">
      <alignment horizontal="center" vertical="center"/>
    </xf>
    <xf numFmtId="192" fontId="222" fillId="0" borderId="0" xfId="0" applyNumberFormat="1" applyFont="1" applyBorder="1" applyAlignment="1">
      <alignment horizontal="center" vertical="center"/>
    </xf>
    <xf numFmtId="43" fontId="222" fillId="58" borderId="34" xfId="849" applyFont="1" applyFill="1" applyBorder="1" applyAlignment="1">
      <alignment horizontal="right" vertical="center"/>
    </xf>
    <xf numFmtId="0" fontId="222" fillId="59" borderId="33" xfId="2585" applyFont="1" applyFill="1" applyBorder="1" applyAlignment="1" applyProtection="1">
      <alignment horizontal="center" vertical="center"/>
    </xf>
    <xf numFmtId="3" fontId="222" fillId="59" borderId="33" xfId="749" applyNumberFormat="1" applyFont="1" applyFill="1" applyBorder="1" applyAlignment="1" applyProtection="1">
      <alignment horizontal="right" vertical="center"/>
    </xf>
    <xf numFmtId="192" fontId="222" fillId="59" borderId="33" xfId="1" applyFont="1" applyFill="1" applyBorder="1" applyAlignment="1">
      <alignment horizontal="center" vertical="center"/>
    </xf>
    <xf numFmtId="192" fontId="222" fillId="59" borderId="33" xfId="1" applyFont="1" applyFill="1" applyBorder="1" applyAlignment="1">
      <alignment vertical="center"/>
    </xf>
    <xf numFmtId="192" fontId="220" fillId="59" borderId="33" xfId="1" applyFont="1" applyFill="1" applyBorder="1" applyAlignment="1">
      <alignment vertical="center"/>
    </xf>
    <xf numFmtId="0" fontId="222" fillId="60" borderId="30" xfId="2585" applyFont="1" applyFill="1" applyBorder="1" applyAlignment="1" applyProtection="1">
      <alignment horizontal="center" vertical="center"/>
    </xf>
    <xf numFmtId="3" fontId="222" fillId="60" borderId="30" xfId="749" applyNumberFormat="1" applyFont="1" applyFill="1" applyBorder="1" applyAlignment="1" applyProtection="1">
      <alignment horizontal="right" vertical="center"/>
    </xf>
    <xf numFmtId="43" fontId="222" fillId="60" borderId="30" xfId="849" applyFont="1" applyFill="1" applyBorder="1" applyAlignment="1">
      <alignment horizontal="center" vertical="center"/>
    </xf>
    <xf numFmtId="43" fontId="222" fillId="60" borderId="30" xfId="849" applyFont="1" applyFill="1" applyBorder="1" applyAlignment="1">
      <alignment vertical="center"/>
    </xf>
    <xf numFmtId="43" fontId="220" fillId="60" borderId="30" xfId="849" applyFont="1" applyFill="1" applyBorder="1" applyAlignment="1">
      <alignment vertical="center"/>
    </xf>
    <xf numFmtId="43" fontId="222" fillId="60" borderId="30" xfId="849" applyFont="1" applyFill="1" applyBorder="1" applyAlignment="1" applyProtection="1">
      <alignment vertical="center"/>
    </xf>
    <xf numFmtId="0" fontId="220" fillId="0" borderId="74" xfId="2585" applyFont="1" applyFill="1" applyBorder="1" applyAlignment="1" applyProtection="1">
      <alignment horizontal="right" vertical="center"/>
    </xf>
    <xf numFmtId="0" fontId="220" fillId="0" borderId="15" xfId="2585" applyFont="1" applyFill="1" applyBorder="1" applyAlignment="1" applyProtection="1">
      <alignment horizontal="left" vertical="center"/>
    </xf>
    <xf numFmtId="0" fontId="220" fillId="0" borderId="52" xfId="2585" applyFont="1" applyFill="1" applyBorder="1" applyAlignment="1">
      <alignment vertical="center"/>
    </xf>
    <xf numFmtId="3" fontId="219" fillId="0" borderId="74" xfId="749" applyNumberFormat="1" applyFont="1" applyFill="1" applyBorder="1" applyAlignment="1" applyProtection="1">
      <alignment horizontal="right" vertical="center"/>
    </xf>
    <xf numFmtId="43" fontId="219" fillId="0" borderId="74" xfId="849" applyFont="1" applyFill="1" applyBorder="1" applyAlignment="1">
      <alignment horizontal="center" vertical="center"/>
    </xf>
    <xf numFmtId="43" fontId="219" fillId="0" borderId="74" xfId="849" applyFont="1" applyFill="1" applyBorder="1" applyAlignment="1">
      <alignment vertical="center"/>
    </xf>
    <xf numFmtId="43" fontId="219" fillId="0" borderId="74" xfId="849" applyFont="1" applyFill="1" applyBorder="1" applyAlignment="1" applyProtection="1">
      <alignment vertical="center"/>
    </xf>
    <xf numFmtId="0" fontId="222" fillId="0" borderId="44" xfId="0" applyFont="1" applyFill="1" applyBorder="1" applyAlignment="1">
      <alignment horizontal="right" vertical="center"/>
    </xf>
    <xf numFmtId="0" fontId="222" fillId="0" borderId="21" xfId="0" applyFont="1" applyFill="1" applyBorder="1" applyAlignment="1">
      <alignment horizontal="left" vertical="center"/>
    </xf>
    <xf numFmtId="0" fontId="222" fillId="0" borderId="22" xfId="0" applyFont="1" applyFill="1" applyBorder="1" applyAlignment="1">
      <alignment horizontal="left" vertical="center"/>
    </xf>
    <xf numFmtId="43" fontId="222" fillId="0" borderId="44" xfId="849" applyFont="1" applyBorder="1" applyAlignment="1">
      <alignment horizontal="center" vertical="center"/>
    </xf>
    <xf numFmtId="0" fontId="222" fillId="0" borderId="74" xfId="2585" applyFont="1" applyFill="1" applyBorder="1" applyAlignment="1" applyProtection="1">
      <alignment horizontal="center" vertical="center"/>
    </xf>
    <xf numFmtId="0" fontId="222" fillId="0" borderId="15" xfId="2585" applyFont="1" applyFill="1" applyBorder="1" applyAlignment="1" applyProtection="1">
      <alignment horizontal="left" vertical="center"/>
    </xf>
    <xf numFmtId="0" fontId="222" fillId="0" borderId="52" xfId="2585" applyFont="1" applyFill="1" applyBorder="1" applyAlignment="1">
      <alignment vertical="center"/>
    </xf>
    <xf numFmtId="3" fontId="222" fillId="0" borderId="74" xfId="749" applyNumberFormat="1" applyFont="1" applyFill="1" applyBorder="1" applyAlignment="1" applyProtection="1">
      <alignment horizontal="right" vertical="center"/>
    </xf>
    <xf numFmtId="43" fontId="222" fillId="0" borderId="74" xfId="849" applyFont="1" applyFill="1" applyBorder="1" applyAlignment="1">
      <alignment horizontal="center" vertical="center"/>
    </xf>
    <xf numFmtId="43" fontId="222" fillId="0" borderId="74" xfId="849" applyFont="1" applyFill="1" applyBorder="1" applyAlignment="1">
      <alignment vertical="center"/>
    </xf>
    <xf numFmtId="43" fontId="222" fillId="0" borderId="74" xfId="849" applyFont="1" applyFill="1" applyBorder="1" applyAlignment="1" applyProtection="1">
      <alignment vertical="center"/>
    </xf>
    <xf numFmtId="0" fontId="241" fillId="0" borderId="74" xfId="2585" applyFont="1" applyFill="1" applyBorder="1" applyAlignment="1" applyProtection="1">
      <alignment horizontal="center" vertical="center"/>
    </xf>
    <xf numFmtId="0" fontId="219" fillId="0" borderId="15" xfId="2585" applyFont="1" applyFill="1" applyBorder="1" applyAlignment="1" applyProtection="1">
      <alignment horizontal="left" vertical="center"/>
    </xf>
    <xf numFmtId="0" fontId="219" fillId="0" borderId="52" xfId="2585" applyFont="1" applyFill="1" applyBorder="1" applyAlignment="1">
      <alignment vertical="center"/>
    </xf>
    <xf numFmtId="3" fontId="241" fillId="0" borderId="74" xfId="749" applyNumberFormat="1" applyFont="1" applyFill="1" applyBorder="1" applyAlignment="1" applyProtection="1">
      <alignment horizontal="right" vertical="center"/>
    </xf>
    <xf numFmtId="43" fontId="241" fillId="0" borderId="74" xfId="849" applyFont="1" applyFill="1" applyBorder="1" applyAlignment="1">
      <alignment horizontal="center" vertical="center"/>
    </xf>
    <xf numFmtId="43" fontId="241" fillId="0" borderId="74" xfId="849" applyFont="1" applyFill="1" applyBorder="1" applyAlignment="1">
      <alignment vertical="center"/>
    </xf>
    <xf numFmtId="43" fontId="241" fillId="0" borderId="74" xfId="849" applyFont="1" applyFill="1" applyBorder="1" applyAlignment="1" applyProtection="1">
      <alignment vertical="center"/>
    </xf>
    <xf numFmtId="0" fontId="241" fillId="60" borderId="33" xfId="2585" applyFont="1" applyFill="1" applyBorder="1" applyAlignment="1" applyProtection="1">
      <alignment horizontal="center" vertical="center"/>
    </xf>
    <xf numFmtId="3" fontId="222" fillId="60" borderId="33" xfId="749" applyNumberFormat="1" applyFont="1" applyFill="1" applyBorder="1" applyAlignment="1" applyProtection="1">
      <alignment horizontal="right" vertical="center"/>
    </xf>
    <xf numFmtId="43" fontId="222" fillId="60" borderId="33" xfId="849" applyFont="1" applyFill="1" applyBorder="1" applyAlignment="1">
      <alignment horizontal="center" vertical="center"/>
    </xf>
    <xf numFmtId="43" fontId="222" fillId="60" borderId="33" xfId="849" applyFont="1" applyFill="1" applyBorder="1" applyAlignment="1">
      <alignment vertical="center"/>
    </xf>
    <xf numFmtId="43" fontId="220" fillId="60" borderId="33" xfId="849" applyFont="1" applyFill="1" applyBorder="1" applyAlignment="1">
      <alignment vertical="center"/>
    </xf>
    <xf numFmtId="0" fontId="241" fillId="0" borderId="15" xfId="0" applyFont="1" applyBorder="1" applyAlignment="1">
      <alignment horizontal="center" vertical="center"/>
    </xf>
    <xf numFmtId="0" fontId="241" fillId="0" borderId="14" xfId="0" applyFont="1" applyBorder="1" applyAlignment="1">
      <alignment horizontal="center" vertical="center"/>
    </xf>
    <xf numFmtId="197" fontId="241" fillId="0" borderId="44" xfId="0" applyNumberFormat="1" applyFont="1" applyBorder="1" applyAlignment="1">
      <alignment vertical="center"/>
    </xf>
    <xf numFmtId="0" fontId="241" fillId="0" borderId="29" xfId="0" applyFont="1" applyBorder="1" applyAlignment="1">
      <alignment horizontal="center" vertical="center"/>
    </xf>
    <xf numFmtId="0" fontId="241" fillId="0" borderId="32" xfId="0" applyFont="1" applyBorder="1" applyAlignment="1">
      <alignment horizontal="center" vertical="center"/>
    </xf>
    <xf numFmtId="0" fontId="241" fillId="0" borderId="25" xfId="0" applyFont="1" applyBorder="1" applyAlignment="1" applyProtection="1">
      <alignment horizontal="left" vertical="center"/>
    </xf>
    <xf numFmtId="0" fontId="241" fillId="0" borderId="26" xfId="0" quotePrefix="1" applyFont="1" applyBorder="1" applyAlignment="1">
      <alignment horizontal="left" vertical="center"/>
    </xf>
    <xf numFmtId="197" fontId="241" fillId="0" borderId="32" xfId="0" applyNumberFormat="1" applyFont="1" applyBorder="1" applyAlignment="1">
      <alignment horizontal="center" vertical="center"/>
    </xf>
    <xf numFmtId="197" fontId="241" fillId="0" borderId="24" xfId="1" quotePrefix="1" applyNumberFormat="1" applyFont="1" applyBorder="1" applyAlignment="1">
      <alignment vertical="center"/>
    </xf>
    <xf numFmtId="197" fontId="241" fillId="0" borderId="32" xfId="0" applyNumberFormat="1" applyFont="1" applyBorder="1" applyAlignment="1">
      <alignment horizontal="right" vertical="center"/>
    </xf>
    <xf numFmtId="197" fontId="241" fillId="0" borderId="25" xfId="0" applyNumberFormat="1" applyFont="1" applyBorder="1" applyAlignment="1">
      <alignment vertical="center"/>
    </xf>
    <xf numFmtId="197" fontId="241" fillId="0" borderId="26" xfId="0" applyNumberFormat="1" applyFont="1" applyBorder="1" applyAlignment="1">
      <alignment horizontal="right" vertical="center"/>
    </xf>
    <xf numFmtId="197" fontId="241" fillId="0" borderId="40" xfId="0" applyNumberFormat="1" applyFont="1" applyBorder="1" applyAlignment="1">
      <alignment vertical="center"/>
    </xf>
    <xf numFmtId="197" fontId="219" fillId="0" borderId="40" xfId="0" applyNumberFormat="1" applyFont="1" applyBorder="1" applyAlignment="1">
      <alignment vertical="center"/>
    </xf>
    <xf numFmtId="0" fontId="241" fillId="0" borderId="41" xfId="0" applyFont="1" applyBorder="1" applyAlignment="1">
      <alignment horizontal="center" vertical="center"/>
    </xf>
    <xf numFmtId="194" fontId="220" fillId="0" borderId="29" xfId="1" applyNumberFormat="1" applyFont="1" applyBorder="1" applyAlignment="1" applyProtection="1">
      <alignment horizontal="left" vertical="center"/>
    </xf>
    <xf numFmtId="0" fontId="222" fillId="0" borderId="14" xfId="3" applyFont="1" applyBorder="1" applyAlignment="1">
      <alignment horizontal="left" vertical="center"/>
    </xf>
    <xf numFmtId="197" fontId="241" fillId="0" borderId="29" xfId="1" quotePrefix="1" applyNumberFormat="1" applyFont="1" applyBorder="1" applyAlignment="1">
      <alignment vertical="center"/>
    </xf>
    <xf numFmtId="197" fontId="241" fillId="0" borderId="29" xfId="0" applyNumberFormat="1" applyFont="1" applyBorder="1" applyAlignment="1">
      <alignment horizontal="right" vertical="center"/>
    </xf>
    <xf numFmtId="197" fontId="219" fillId="0" borderId="30" xfId="0" applyNumberFormat="1" applyFont="1" applyBorder="1" applyAlignment="1">
      <alignment vertical="center"/>
    </xf>
    <xf numFmtId="0" fontId="241" fillId="0" borderId="21" xfId="0" applyFont="1" applyBorder="1" applyAlignment="1">
      <alignment horizontal="center" vertical="center"/>
    </xf>
    <xf numFmtId="0" fontId="241" fillId="0" borderId="14" xfId="0" applyFont="1" applyBorder="1" applyAlignment="1" applyProtection="1">
      <alignment horizontal="left" vertical="center"/>
    </xf>
    <xf numFmtId="0" fontId="222" fillId="0" borderId="14" xfId="3" applyFont="1" applyBorder="1" applyAlignment="1">
      <alignment vertical="center"/>
    </xf>
    <xf numFmtId="197" fontId="241" fillId="0" borderId="14" xfId="1" quotePrefix="1" applyNumberFormat="1" applyFont="1" applyBorder="1" applyAlignment="1">
      <alignment vertical="center"/>
    </xf>
    <xf numFmtId="197" fontId="241" fillId="0" borderId="14" xfId="0" applyNumberFormat="1" applyFont="1" applyBorder="1" applyAlignment="1">
      <alignment horizontal="right" vertical="center"/>
    </xf>
    <xf numFmtId="0" fontId="246" fillId="0" borderId="14" xfId="3" applyFont="1" applyBorder="1" applyAlignment="1">
      <alignment horizontal="left" vertical="center"/>
    </xf>
    <xf numFmtId="0" fontId="246" fillId="0" borderId="14" xfId="3" applyFont="1" applyBorder="1" applyAlignment="1">
      <alignment vertical="center"/>
    </xf>
    <xf numFmtId="0" fontId="241" fillId="0" borderId="24" xfId="0" applyFont="1" applyBorder="1" applyAlignment="1">
      <alignment horizontal="center" vertical="center"/>
    </xf>
    <xf numFmtId="0" fontId="241" fillId="0" borderId="25" xfId="0" quotePrefix="1" applyFont="1" applyBorder="1" applyAlignment="1">
      <alignment horizontal="left" vertical="center"/>
    </xf>
    <xf numFmtId="0" fontId="246" fillId="0" borderId="25" xfId="3" applyFont="1" applyBorder="1" applyAlignment="1">
      <alignment vertical="center"/>
    </xf>
    <xf numFmtId="0" fontId="241" fillId="0" borderId="25" xfId="0" applyFont="1" applyBorder="1" applyAlignment="1">
      <alignment horizontal="right" vertical="center"/>
    </xf>
    <xf numFmtId="0" fontId="241" fillId="0" borderId="25" xfId="0" applyFont="1" applyBorder="1" applyAlignment="1">
      <alignment horizontal="center" vertical="center"/>
    </xf>
    <xf numFmtId="3" fontId="241" fillId="0" borderId="25" xfId="0" applyNumberFormat="1" applyFont="1" applyBorder="1" applyAlignment="1">
      <alignment horizontal="right" vertical="center"/>
    </xf>
    <xf numFmtId="3" fontId="241" fillId="0" borderId="25" xfId="0" applyNumberFormat="1" applyFont="1" applyBorder="1" applyAlignment="1">
      <alignment vertical="center"/>
    </xf>
    <xf numFmtId="197" fontId="241" fillId="0" borderId="25" xfId="0" applyNumberFormat="1" applyFont="1" applyBorder="1" applyAlignment="1">
      <alignment horizontal="right" vertical="center"/>
    </xf>
    <xf numFmtId="0" fontId="241" fillId="0" borderId="0" xfId="0" applyFont="1" applyAlignment="1">
      <alignment horizontal="center" vertical="center"/>
    </xf>
    <xf numFmtId="0" fontId="241" fillId="0" borderId="0" xfId="0" applyFont="1" applyAlignment="1">
      <alignment horizontal="right" vertical="center"/>
    </xf>
    <xf numFmtId="197" fontId="241" fillId="0" borderId="0" xfId="0" applyNumberFormat="1" applyFont="1" applyAlignment="1">
      <alignment horizontal="right" vertical="center"/>
    </xf>
    <xf numFmtId="194" fontId="241" fillId="0" borderId="0" xfId="1" applyNumberFormat="1" applyFont="1" applyAlignment="1">
      <alignment horizontal="right" vertical="center"/>
    </xf>
    <xf numFmtId="0" fontId="241" fillId="0" borderId="0" xfId="0" applyFont="1" applyAlignment="1">
      <alignment horizontal="centerContinuous" vertical="center"/>
    </xf>
    <xf numFmtId="192" fontId="241" fillId="0" borderId="0" xfId="1" applyFont="1" applyAlignment="1">
      <alignment horizontal="center" vertical="center"/>
    </xf>
    <xf numFmtId="192" fontId="241" fillId="0" borderId="0" xfId="1" applyFont="1" applyAlignment="1">
      <alignment vertical="center"/>
    </xf>
    <xf numFmtId="0" fontId="247" fillId="0" borderId="0" xfId="0" applyFont="1" applyAlignment="1">
      <alignment vertical="center"/>
    </xf>
    <xf numFmtId="208" fontId="222" fillId="62" borderId="0" xfId="0" applyNumberFormat="1" applyFont="1" applyFill="1" applyAlignment="1">
      <alignment vertical="center"/>
    </xf>
    <xf numFmtId="0" fontId="233" fillId="0" borderId="0" xfId="2312" applyFont="1" applyAlignment="1">
      <alignment vertical="center"/>
    </xf>
    <xf numFmtId="0" fontId="247" fillId="62" borderId="0" xfId="0" applyFont="1" applyFill="1" applyAlignment="1">
      <alignment vertical="center"/>
    </xf>
    <xf numFmtId="192" fontId="223" fillId="58" borderId="21" xfId="1" applyFont="1" applyFill="1" applyBorder="1" applyAlignment="1">
      <alignment vertical="center"/>
    </xf>
    <xf numFmtId="0" fontId="219" fillId="58" borderId="29" xfId="0" applyFont="1" applyFill="1" applyBorder="1" applyAlignment="1">
      <alignment horizontal="right" vertical="center"/>
    </xf>
    <xf numFmtId="0" fontId="223" fillId="58" borderId="22" xfId="0" quotePrefix="1" applyFont="1" applyFill="1" applyBorder="1" applyAlignment="1">
      <alignment horizontal="left" vertical="top"/>
    </xf>
    <xf numFmtId="2" fontId="223" fillId="58" borderId="44" xfId="22199" applyNumberFormat="1" applyFont="1" applyFill="1" applyBorder="1" applyAlignment="1">
      <alignment horizontal="center"/>
    </xf>
    <xf numFmtId="192" fontId="223" fillId="58" borderId="14" xfId="1" applyFont="1" applyFill="1" applyBorder="1" applyAlignment="1"/>
    <xf numFmtId="192" fontId="223" fillId="58" borderId="44" xfId="1" applyFont="1" applyFill="1" applyBorder="1" applyAlignment="1">
      <alignment horizontal="right" vertical="center"/>
    </xf>
    <xf numFmtId="192" fontId="223" fillId="58" borderId="44" xfId="1" applyFont="1" applyFill="1" applyBorder="1" applyAlignment="1">
      <alignment vertical="center"/>
    </xf>
    <xf numFmtId="0" fontId="248" fillId="0" borderId="0" xfId="0" applyFont="1" applyAlignment="1">
      <alignment vertical="center"/>
    </xf>
    <xf numFmtId="0" fontId="3" fillId="0" borderId="0" xfId="3" applyFont="1" applyAlignment="1">
      <alignment vertical="center"/>
    </xf>
    <xf numFmtId="43" fontId="222" fillId="58" borderId="15" xfId="0" applyNumberFormat="1" applyFont="1" applyFill="1" applyBorder="1" applyAlignment="1">
      <alignment horizontal="center" vertical="center"/>
    </xf>
    <xf numFmtId="43" fontId="222" fillId="58" borderId="23" xfId="0" applyNumberFormat="1" applyFont="1" applyFill="1" applyBorder="1" applyAlignment="1">
      <alignment vertical="center"/>
    </xf>
    <xf numFmtId="43" fontId="241" fillId="58" borderId="14" xfId="0" applyNumberFormat="1" applyFont="1" applyFill="1" applyBorder="1" applyAlignment="1">
      <alignment horizontal="center" vertical="center"/>
    </xf>
    <xf numFmtId="43" fontId="241" fillId="58" borderId="21" xfId="0" applyNumberFormat="1" applyFont="1" applyFill="1" applyBorder="1" applyAlignment="1">
      <alignment vertical="center"/>
    </xf>
    <xf numFmtId="43" fontId="241" fillId="58" borderId="44" xfId="0" applyNumberFormat="1" applyFont="1" applyFill="1" applyBorder="1" applyAlignment="1">
      <alignment horizontal="right" vertical="center"/>
    </xf>
    <xf numFmtId="43" fontId="241" fillId="58" borderId="14" xfId="0" applyNumberFormat="1" applyFont="1" applyFill="1" applyBorder="1" applyAlignment="1">
      <alignment vertical="center"/>
    </xf>
    <xf numFmtId="192" fontId="222" fillId="58" borderId="21" xfId="1" applyNumberFormat="1" applyFont="1" applyFill="1" applyBorder="1" applyAlignment="1">
      <alignment vertical="center"/>
    </xf>
    <xf numFmtId="192" fontId="222" fillId="58" borderId="44" xfId="0" applyNumberFormat="1" applyFont="1" applyFill="1" applyBorder="1" applyAlignment="1">
      <alignment horizontal="right" vertical="center"/>
    </xf>
    <xf numFmtId="192" fontId="222" fillId="58" borderId="14" xfId="1" applyNumberFormat="1" applyFont="1" applyFill="1" applyBorder="1" applyAlignment="1">
      <alignment vertical="center"/>
    </xf>
    <xf numFmtId="192" fontId="241" fillId="58" borderId="41" xfId="1" applyNumberFormat="1" applyFont="1" applyFill="1" applyBorder="1" applyAlignment="1">
      <alignment vertical="center"/>
    </xf>
    <xf numFmtId="192" fontId="241" fillId="58" borderId="36" xfId="1" applyNumberFormat="1" applyFont="1" applyFill="1" applyBorder="1" applyAlignment="1">
      <alignment horizontal="right" vertical="center"/>
    </xf>
    <xf numFmtId="192" fontId="241" fillId="58" borderId="29" xfId="1" applyNumberFormat="1" applyFont="1" applyFill="1" applyBorder="1" applyAlignment="1">
      <alignment vertical="center"/>
    </xf>
    <xf numFmtId="192" fontId="222" fillId="58" borderId="14" xfId="0" applyNumberFormat="1" applyFont="1" applyFill="1" applyBorder="1" applyAlignment="1">
      <alignment vertical="center"/>
    </xf>
    <xf numFmtId="192" fontId="241" fillId="58" borderId="21" xfId="1" applyNumberFormat="1" applyFont="1" applyFill="1" applyBorder="1" applyAlignment="1">
      <alignment vertical="center"/>
    </xf>
    <xf numFmtId="192" fontId="241" fillId="58" borderId="44" xfId="1" applyNumberFormat="1" applyFont="1" applyFill="1" applyBorder="1" applyAlignment="1">
      <alignment horizontal="right" vertical="center"/>
    </xf>
    <xf numFmtId="192" fontId="241" fillId="58" borderId="14" xfId="1" applyNumberFormat="1" applyFont="1" applyFill="1" applyBorder="1" applyAlignment="1">
      <alignment vertical="center"/>
    </xf>
    <xf numFmtId="192" fontId="222" fillId="58" borderId="14" xfId="1" applyNumberFormat="1" applyFont="1" applyFill="1" applyBorder="1" applyAlignment="1">
      <alignment horizontal="center" vertical="center"/>
    </xf>
    <xf numFmtId="192" fontId="241" fillId="58" borderId="14" xfId="1" applyNumberFormat="1" applyFont="1" applyFill="1" applyBorder="1" applyAlignment="1">
      <alignment horizontal="center" vertical="center"/>
    </xf>
    <xf numFmtId="192" fontId="241" fillId="58" borderId="44" xfId="0" applyNumberFormat="1" applyFont="1" applyFill="1" applyBorder="1" applyAlignment="1">
      <alignment horizontal="right" vertical="center"/>
    </xf>
    <xf numFmtId="192" fontId="241" fillId="58" borderId="14" xfId="0" applyNumberFormat="1" applyFont="1" applyFill="1" applyBorder="1" applyAlignment="1">
      <alignment vertical="center"/>
    </xf>
    <xf numFmtId="192" fontId="222" fillId="58" borderId="44" xfId="0" applyNumberFormat="1" applyFont="1" applyFill="1" applyBorder="1" applyAlignment="1">
      <alignment horizontal="center" vertical="center"/>
    </xf>
    <xf numFmtId="192" fontId="223" fillId="58" borderId="14" xfId="1" applyNumberFormat="1" applyFont="1" applyFill="1" applyBorder="1" applyAlignment="1">
      <alignment horizontal="center" vertical="center"/>
    </xf>
    <xf numFmtId="192" fontId="223" fillId="58" borderId="21" xfId="0" applyNumberFormat="1" applyFont="1" applyFill="1" applyBorder="1" applyAlignment="1">
      <alignment vertical="center"/>
    </xf>
    <xf numFmtId="192" fontId="223" fillId="58" borderId="44" xfId="0" applyNumberFormat="1" applyFont="1" applyFill="1" applyBorder="1" applyAlignment="1">
      <alignment horizontal="right" vertical="center"/>
    </xf>
    <xf numFmtId="192" fontId="223" fillId="58" borderId="14" xfId="0" applyNumberFormat="1" applyFont="1" applyFill="1" applyBorder="1" applyAlignment="1">
      <alignment horizontal="right" vertical="center"/>
    </xf>
    <xf numFmtId="43" fontId="223" fillId="58" borderId="14" xfId="0" applyNumberFormat="1" applyFont="1" applyFill="1" applyBorder="1" applyAlignment="1">
      <alignment vertical="center"/>
    </xf>
    <xf numFmtId="43" fontId="223" fillId="58" borderId="21" xfId="0" applyNumberFormat="1" applyFont="1" applyFill="1" applyBorder="1" applyAlignment="1">
      <alignment vertical="center"/>
    </xf>
    <xf numFmtId="43" fontId="223" fillId="58" borderId="44" xfId="0" applyNumberFormat="1" applyFont="1" applyFill="1" applyBorder="1" applyAlignment="1">
      <alignment horizontal="right" vertical="center"/>
    </xf>
    <xf numFmtId="43" fontId="222" fillId="58" borderId="21" xfId="1" applyNumberFormat="1" applyFont="1" applyFill="1" applyBorder="1" applyAlignment="1">
      <alignment vertical="center"/>
    </xf>
    <xf numFmtId="43" fontId="222" fillId="58" borderId="14" xfId="1" applyNumberFormat="1" applyFont="1" applyFill="1" applyBorder="1" applyAlignment="1">
      <alignment vertical="center"/>
    </xf>
    <xf numFmtId="38" fontId="33" fillId="0" borderId="27" xfId="1" applyNumberFormat="1" applyFont="1" applyFill="1" applyBorder="1" applyAlignment="1">
      <alignment horizontal="center" vertical="center"/>
    </xf>
    <xf numFmtId="38" fontId="33" fillId="0" borderId="17" xfId="1" applyNumberFormat="1" applyFont="1" applyFill="1" applyBorder="1" applyAlignment="1">
      <alignment horizontal="center" vertical="center"/>
    </xf>
    <xf numFmtId="38" fontId="33" fillId="0" borderId="13" xfId="1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43" fillId="0" borderId="40" xfId="0" applyFont="1" applyBorder="1" applyAlignment="1">
      <alignment vertical="center"/>
    </xf>
    <xf numFmtId="0" fontId="38" fillId="0" borderId="46" xfId="0" applyFont="1" applyBorder="1" applyAlignment="1">
      <alignment horizontal="center" vertical="center"/>
    </xf>
    <xf numFmtId="0" fontId="43" fillId="0" borderId="45" xfId="0" applyFont="1" applyBorder="1" applyAlignment="1">
      <alignment vertical="center"/>
    </xf>
    <xf numFmtId="0" fontId="43" fillId="0" borderId="31" xfId="0" applyFont="1" applyBorder="1" applyAlignment="1">
      <alignment vertical="center"/>
    </xf>
    <xf numFmtId="0" fontId="43" fillId="0" borderId="27" xfId="0" applyFont="1" applyBorder="1" applyAlignment="1">
      <alignment vertical="center"/>
    </xf>
    <xf numFmtId="0" fontId="43" fillId="0" borderId="17" xfId="0" applyFont="1" applyBorder="1" applyAlignment="1">
      <alignment vertical="center"/>
    </xf>
    <xf numFmtId="0" fontId="43" fillId="0" borderId="12" xfId="0" applyFont="1" applyBorder="1" applyAlignment="1">
      <alignment vertical="center"/>
    </xf>
    <xf numFmtId="0" fontId="38" fillId="0" borderId="35" xfId="0" applyFont="1" applyBorder="1" applyAlignment="1">
      <alignment horizontal="center" vertical="center"/>
    </xf>
    <xf numFmtId="0" fontId="38" fillId="0" borderId="37" xfId="0" applyFont="1" applyBorder="1" applyAlignment="1">
      <alignment horizontal="center" vertical="center"/>
    </xf>
    <xf numFmtId="0" fontId="224" fillId="0" borderId="18" xfId="3" applyFont="1" applyBorder="1" applyAlignment="1">
      <alignment horizontal="left" vertical="center"/>
    </xf>
    <xf numFmtId="0" fontId="224" fillId="0" borderId="20" xfId="3" applyFont="1" applyBorder="1" applyAlignment="1">
      <alignment horizontal="left" vertical="center"/>
    </xf>
    <xf numFmtId="0" fontId="227" fillId="0" borderId="21" xfId="3" applyFont="1" applyBorder="1" applyAlignment="1">
      <alignment horizontal="left" vertical="center"/>
    </xf>
    <xf numFmtId="0" fontId="227" fillId="0" borderId="22" xfId="3" applyFont="1" applyBorder="1" applyAlignment="1">
      <alignment horizontal="left" vertical="center"/>
    </xf>
    <xf numFmtId="0" fontId="224" fillId="57" borderId="35" xfId="3" applyFont="1" applyFill="1" applyBorder="1" applyAlignment="1">
      <alignment horizontal="center" vertical="center"/>
    </xf>
    <xf numFmtId="0" fontId="224" fillId="57" borderId="37" xfId="3" applyFont="1" applyFill="1" applyBorder="1" applyAlignment="1">
      <alignment horizontal="center" vertical="center"/>
    </xf>
    <xf numFmtId="0" fontId="228" fillId="0" borderId="21" xfId="0" applyFont="1" applyBorder="1" applyAlignment="1">
      <alignment horizontal="center" vertical="center"/>
    </xf>
    <xf numFmtId="0" fontId="228" fillId="0" borderId="22" xfId="0" applyFont="1" applyBorder="1" applyAlignment="1">
      <alignment horizontal="center" vertical="center"/>
    </xf>
    <xf numFmtId="0" fontId="224" fillId="57" borderId="35" xfId="0" applyFont="1" applyFill="1" applyBorder="1" applyAlignment="1">
      <alignment horizontal="center" vertical="center"/>
    </xf>
    <xf numFmtId="0" fontId="224" fillId="57" borderId="37" xfId="0" applyFont="1" applyFill="1" applyBorder="1" applyAlignment="1">
      <alignment horizontal="center" vertical="center"/>
    </xf>
    <xf numFmtId="0" fontId="224" fillId="0" borderId="19" xfId="3" applyFont="1" applyBorder="1" applyAlignment="1">
      <alignment horizontal="left" vertical="center"/>
    </xf>
    <xf numFmtId="0" fontId="225" fillId="0" borderId="41" xfId="3" applyFont="1" applyBorder="1" applyAlignment="1">
      <alignment horizontal="left" vertical="center"/>
    </xf>
    <xf numFmtId="0" fontId="227" fillId="0" borderId="29" xfId="3" applyFont="1" applyBorder="1" applyAlignment="1">
      <alignment horizontal="left" vertical="center"/>
    </xf>
    <xf numFmtId="0" fontId="227" fillId="0" borderId="18" xfId="0" applyFont="1" applyBorder="1" applyAlignment="1">
      <alignment horizontal="left" vertical="center"/>
    </xf>
    <xf numFmtId="0" fontId="227" fillId="0" borderId="19" xfId="0" applyFont="1" applyBorder="1" applyAlignment="1">
      <alignment horizontal="left" vertical="center"/>
    </xf>
    <xf numFmtId="0" fontId="224" fillId="0" borderId="17" xfId="0" applyFont="1" applyBorder="1" applyAlignment="1">
      <alignment horizontal="center" vertical="center"/>
    </xf>
    <xf numFmtId="0" fontId="226" fillId="0" borderId="30" xfId="0" applyFont="1" applyBorder="1" applyAlignment="1">
      <alignment horizontal="center" vertical="center"/>
    </xf>
    <xf numFmtId="0" fontId="225" fillId="0" borderId="40" xfId="0" applyFont="1" applyBorder="1" applyAlignment="1">
      <alignment horizontal="center" vertical="center"/>
    </xf>
    <xf numFmtId="0" fontId="226" fillId="0" borderId="46" xfId="0" applyFont="1" applyBorder="1" applyAlignment="1" applyProtection="1">
      <alignment horizontal="center" vertical="center"/>
      <protection locked="0"/>
    </xf>
    <xf numFmtId="0" fontId="226" fillId="0" borderId="31" xfId="0" applyFont="1" applyBorder="1" applyAlignment="1" applyProtection="1">
      <alignment horizontal="center" vertical="center"/>
      <protection locked="0"/>
    </xf>
    <xf numFmtId="0" fontId="225" fillId="0" borderId="27" xfId="0" applyFont="1" applyBorder="1" applyAlignment="1">
      <alignment vertical="center"/>
    </xf>
    <xf numFmtId="0" fontId="225" fillId="0" borderId="12" xfId="0" applyFont="1" applyBorder="1" applyAlignment="1">
      <alignment vertical="center"/>
    </xf>
    <xf numFmtId="0" fontId="226" fillId="0" borderId="35" xfId="0" applyFont="1" applyBorder="1" applyAlignment="1" applyProtection="1">
      <alignment horizontal="center" vertical="center"/>
      <protection locked="0"/>
    </xf>
    <xf numFmtId="0" fontId="226" fillId="0" borderId="13" xfId="0" applyFont="1" applyBorder="1" applyAlignment="1" applyProtection="1">
      <alignment horizontal="center" vertical="center"/>
      <protection locked="0"/>
    </xf>
    <xf numFmtId="3" fontId="226" fillId="0" borderId="30" xfId="0" applyNumberFormat="1" applyFont="1" applyBorder="1" applyAlignment="1">
      <alignment horizontal="center" vertical="center"/>
    </xf>
    <xf numFmtId="3" fontId="225" fillId="0" borderId="40" xfId="0" applyNumberFormat="1" applyFont="1" applyBorder="1" applyAlignment="1">
      <alignment horizontal="center" vertical="center"/>
    </xf>
    <xf numFmtId="0" fontId="226" fillId="0" borderId="77" xfId="0" applyFont="1" applyBorder="1" applyAlignment="1">
      <alignment horizontal="left" vertical="top" wrapText="1"/>
    </xf>
    <xf numFmtId="0" fontId="226" fillId="0" borderId="20" xfId="0" quotePrefix="1" applyFont="1" applyBorder="1" applyAlignment="1">
      <alignment horizontal="left" vertical="top" wrapText="1"/>
    </xf>
    <xf numFmtId="0" fontId="220" fillId="59" borderId="23" xfId="0" applyFont="1" applyFill="1" applyBorder="1" applyAlignment="1">
      <alignment horizontal="center" vertical="center"/>
    </xf>
    <xf numFmtId="0" fontId="220" fillId="59" borderId="52" xfId="0" applyFont="1" applyFill="1" applyBorder="1" applyAlignment="1">
      <alignment horizontal="center" vertical="center"/>
    </xf>
    <xf numFmtId="0" fontId="240" fillId="0" borderId="17" xfId="0" applyFont="1" applyBorder="1" applyAlignment="1">
      <alignment horizontal="center" vertical="center"/>
    </xf>
    <xf numFmtId="0" fontId="222" fillId="0" borderId="30" xfId="0" applyFont="1" applyBorder="1" applyAlignment="1">
      <alignment horizontal="center" vertical="center"/>
    </xf>
    <xf numFmtId="0" fontId="222" fillId="0" borderId="40" xfId="0" applyFont="1" applyBorder="1" applyAlignment="1">
      <alignment horizontal="center" vertical="center"/>
    </xf>
    <xf numFmtId="0" fontId="222" fillId="0" borderId="46" xfId="0" applyFont="1" applyBorder="1" applyAlignment="1">
      <alignment horizontal="center" vertical="center"/>
    </xf>
    <xf numFmtId="0" fontId="222" fillId="0" borderId="31" xfId="0" applyFont="1" applyBorder="1" applyAlignment="1">
      <alignment horizontal="center" vertical="center"/>
    </xf>
    <xf numFmtId="0" fontId="222" fillId="0" borderId="27" xfId="0" applyFont="1" applyBorder="1" applyAlignment="1">
      <alignment horizontal="center" vertical="center"/>
    </xf>
    <xf numFmtId="0" fontId="222" fillId="0" borderId="12" xfId="0" applyFont="1" applyBorder="1" applyAlignment="1">
      <alignment horizontal="center" vertical="center"/>
    </xf>
    <xf numFmtId="192" fontId="222" fillId="0" borderId="30" xfId="1" applyFont="1" applyBorder="1" applyAlignment="1">
      <alignment horizontal="center" vertical="center"/>
    </xf>
    <xf numFmtId="192" fontId="222" fillId="0" borderId="40" xfId="1" applyFont="1" applyBorder="1" applyAlignment="1">
      <alignment horizontal="center" vertical="center"/>
    </xf>
    <xf numFmtId="0" fontId="242" fillId="0" borderId="21" xfId="0" applyFont="1" applyBorder="1" applyAlignment="1" applyProtection="1">
      <alignment horizontal="center" vertical="center"/>
    </xf>
    <xf numFmtId="0" fontId="242" fillId="0" borderId="22" xfId="0" applyFont="1" applyBorder="1" applyAlignment="1" applyProtection="1">
      <alignment horizontal="center" vertical="center"/>
    </xf>
    <xf numFmtId="0" fontId="220" fillId="59" borderId="35" xfId="0" applyFont="1" applyFill="1" applyBorder="1" applyAlignment="1">
      <alignment horizontal="center" vertical="center"/>
    </xf>
    <xf numFmtId="0" fontId="220" fillId="59" borderId="13" xfId="0" applyFont="1" applyFill="1" applyBorder="1" applyAlignment="1">
      <alignment horizontal="center" vertical="center"/>
    </xf>
    <xf numFmtId="0" fontId="220" fillId="63" borderId="35" xfId="0" applyFont="1" applyFill="1" applyBorder="1" applyAlignment="1">
      <alignment horizontal="center" vertical="center"/>
    </xf>
    <xf numFmtId="0" fontId="220" fillId="63" borderId="13" xfId="0" applyFont="1" applyFill="1" applyBorder="1" applyAlignment="1">
      <alignment horizontal="center" vertical="center"/>
    </xf>
    <xf numFmtId="0" fontId="220" fillId="58" borderId="23" xfId="0" applyFont="1" applyFill="1" applyBorder="1" applyAlignment="1">
      <alignment horizontal="center" vertical="center"/>
    </xf>
    <xf numFmtId="0" fontId="220" fillId="58" borderId="52" xfId="0" applyFont="1" applyFill="1" applyBorder="1" applyAlignment="1">
      <alignment horizontal="center" vertical="center"/>
    </xf>
    <xf numFmtId="0" fontId="222" fillId="0" borderId="79" xfId="0" applyFont="1" applyBorder="1" applyAlignment="1">
      <alignment horizontal="left" vertical="top" wrapText="1"/>
    </xf>
    <xf numFmtId="0" fontId="222" fillId="0" borderId="45" xfId="0" applyFont="1" applyBorder="1" applyAlignment="1">
      <alignment horizontal="left" vertical="top" wrapText="1"/>
    </xf>
    <xf numFmtId="0" fontId="222" fillId="0" borderId="31" xfId="0" applyFont="1" applyBorder="1" applyAlignment="1">
      <alignment horizontal="left" vertical="top" wrapText="1"/>
    </xf>
    <xf numFmtId="0" fontId="222" fillId="0" borderId="80" xfId="0" applyFont="1" applyBorder="1" applyAlignment="1">
      <alignment horizontal="left" vertical="top" wrapText="1"/>
    </xf>
    <xf numFmtId="0" fontId="222" fillId="0" borderId="0" xfId="0" applyFont="1" applyBorder="1" applyAlignment="1">
      <alignment horizontal="left" vertical="top" wrapText="1"/>
    </xf>
    <xf numFmtId="0" fontId="222" fillId="0" borderId="6" xfId="0" applyFont="1" applyBorder="1" applyAlignment="1">
      <alignment horizontal="left" vertical="top" wrapText="1"/>
    </xf>
    <xf numFmtId="0" fontId="219" fillId="0" borderId="23" xfId="0" applyFont="1" applyBorder="1" applyAlignment="1">
      <alignment horizontal="center" vertical="center"/>
    </xf>
    <xf numFmtId="0" fontId="219" fillId="0" borderId="52" xfId="0" applyFont="1" applyBorder="1" applyAlignment="1">
      <alignment horizontal="center" vertical="center"/>
    </xf>
    <xf numFmtId="0" fontId="220" fillId="61" borderId="35" xfId="0" applyFont="1" applyFill="1" applyBorder="1" applyAlignment="1">
      <alignment horizontal="center" vertical="center"/>
    </xf>
    <xf numFmtId="0" fontId="220" fillId="61" borderId="13" xfId="0" applyFont="1" applyFill="1" applyBorder="1" applyAlignment="1">
      <alignment horizontal="center" vertical="center"/>
    </xf>
    <xf numFmtId="0" fontId="242" fillId="0" borderId="21" xfId="0" applyFont="1" applyBorder="1" applyAlignment="1">
      <alignment horizontal="center" vertical="center"/>
    </xf>
    <xf numFmtId="0" fontId="242" fillId="0" borderId="22" xfId="0" applyFont="1" applyBorder="1" applyAlignment="1">
      <alignment horizontal="center" vertical="center"/>
    </xf>
    <xf numFmtId="0" fontId="220" fillId="59" borderId="35" xfId="2585" applyFont="1" applyFill="1" applyBorder="1" applyAlignment="1">
      <alignment horizontal="center" vertical="center"/>
    </xf>
    <xf numFmtId="0" fontId="220" fillId="59" borderId="13" xfId="2585" applyFont="1" applyFill="1" applyBorder="1" applyAlignment="1">
      <alignment horizontal="center" vertical="center"/>
    </xf>
    <xf numFmtId="0" fontId="220" fillId="60" borderId="18" xfId="3" applyFont="1" applyFill="1" applyBorder="1" applyAlignment="1">
      <alignment horizontal="left" vertical="center"/>
    </xf>
    <xf numFmtId="0" fontId="220" fillId="60" borderId="20" xfId="3" applyFont="1" applyFill="1" applyBorder="1" applyAlignment="1">
      <alignment horizontal="left" vertical="center"/>
    </xf>
    <xf numFmtId="0" fontId="220" fillId="60" borderId="35" xfId="2585" applyFont="1" applyFill="1" applyBorder="1" applyAlignment="1">
      <alignment horizontal="center" vertical="center"/>
    </xf>
    <xf numFmtId="0" fontId="220" fillId="60" borderId="13" xfId="2585" applyFont="1" applyFill="1" applyBorder="1" applyAlignment="1">
      <alignment horizontal="center" vertical="center"/>
    </xf>
    <xf numFmtId="0" fontId="220" fillId="0" borderId="18" xfId="0" applyFont="1" applyBorder="1" applyAlignment="1">
      <alignment horizontal="left" vertical="center"/>
    </xf>
    <xf numFmtId="0" fontId="220" fillId="0" borderId="20" xfId="0" applyFont="1" applyBorder="1" applyAlignment="1">
      <alignment horizontal="left" vertical="center"/>
    </xf>
    <xf numFmtId="0" fontId="222" fillId="0" borderId="24" xfId="0" applyFont="1" applyBorder="1" applyAlignment="1">
      <alignment horizontal="left" vertical="center"/>
    </xf>
    <xf numFmtId="0" fontId="222" fillId="0" borderId="26" xfId="0" applyFont="1" applyBorder="1" applyAlignment="1">
      <alignment horizontal="left" vertical="center"/>
    </xf>
    <xf numFmtId="0" fontId="219" fillId="60" borderId="21" xfId="0" applyFont="1" applyFill="1" applyBorder="1" applyAlignment="1" applyProtection="1">
      <alignment horizontal="center" vertical="center"/>
    </xf>
    <xf numFmtId="0" fontId="219" fillId="60" borderId="22" xfId="0" applyFont="1" applyFill="1" applyBorder="1" applyAlignment="1" applyProtection="1">
      <alignment horizontal="center" vertical="center"/>
    </xf>
    <xf numFmtId="0" fontId="222" fillId="59" borderId="35" xfId="0" applyFont="1" applyFill="1" applyBorder="1" applyAlignment="1">
      <alignment horizontal="center" vertical="center"/>
    </xf>
    <xf numFmtId="0" fontId="222" fillId="59" borderId="13" xfId="0" applyFont="1" applyFill="1" applyBorder="1" applyAlignment="1">
      <alignment horizontal="center" vertical="center"/>
    </xf>
    <xf numFmtId="194" fontId="241" fillId="0" borderId="0" xfId="0" applyNumberFormat="1" applyFont="1" applyAlignment="1">
      <alignment horizontal="center" vertical="center"/>
    </xf>
    <xf numFmtId="0" fontId="241" fillId="0" borderId="0" xfId="0" applyFont="1" applyAlignment="1">
      <alignment horizontal="center" vertical="center"/>
    </xf>
    <xf numFmtId="0" fontId="222" fillId="0" borderId="21" xfId="0" applyFont="1" applyBorder="1" applyAlignment="1" applyProtection="1">
      <alignment horizontal="left" vertical="center"/>
    </xf>
    <xf numFmtId="0" fontId="222" fillId="0" borderId="22" xfId="0" applyFont="1" applyBorder="1" applyAlignment="1" applyProtection="1">
      <alignment horizontal="left" vertical="center"/>
    </xf>
    <xf numFmtId="0" fontId="222" fillId="0" borderId="14" xfId="0" applyFont="1" applyBorder="1" applyAlignment="1" applyProtection="1">
      <alignment horizontal="left" vertical="center"/>
    </xf>
    <xf numFmtId="43" fontId="12" fillId="0" borderId="5" xfId="5" applyFont="1" applyBorder="1" applyAlignment="1">
      <alignment horizontal="center"/>
    </xf>
    <xf numFmtId="43" fontId="12" fillId="0" borderId="0" xfId="5" applyFont="1" applyBorder="1" applyAlignment="1">
      <alignment horizontal="center"/>
    </xf>
    <xf numFmtId="43" fontId="12" fillId="0" borderId="6" xfId="5" applyFont="1" applyBorder="1" applyAlignment="1">
      <alignment horizontal="center"/>
    </xf>
    <xf numFmtId="43" fontId="15" fillId="15" borderId="59" xfId="5" applyFont="1" applyFill="1" applyBorder="1" applyAlignment="1">
      <alignment horizontal="center"/>
    </xf>
    <xf numFmtId="43" fontId="15" fillId="15" borderId="60" xfId="5" applyFont="1" applyFill="1" applyBorder="1" applyAlignment="1">
      <alignment horizontal="center"/>
    </xf>
    <xf numFmtId="0" fontId="16" fillId="15" borderId="59" xfId="6" applyFont="1" applyFill="1" applyBorder="1" applyAlignment="1">
      <alignment horizontal="center"/>
    </xf>
    <xf numFmtId="0" fontId="16" fillId="15" borderId="61" xfId="6" applyFont="1" applyFill="1" applyBorder="1" applyAlignment="1">
      <alignment horizontal="center"/>
    </xf>
    <xf numFmtId="43" fontId="20" fillId="0" borderId="5" xfId="5" applyFont="1" applyBorder="1" applyAlignment="1">
      <alignment horizontal="left"/>
    </xf>
    <xf numFmtId="43" fontId="20" fillId="0" borderId="0" xfId="5" applyFont="1" applyBorder="1" applyAlignment="1">
      <alignment horizontal="left"/>
    </xf>
    <xf numFmtId="43" fontId="6" fillId="0" borderId="0" xfId="5" applyFont="1" applyBorder="1" applyAlignment="1">
      <alignment vertical="center"/>
    </xf>
    <xf numFmtId="43" fontId="233" fillId="0" borderId="0" xfId="2312" applyNumberFormat="1" applyFont="1" applyAlignment="1">
      <alignment vertical="center"/>
    </xf>
    <xf numFmtId="0" fontId="233" fillId="0" borderId="0" xfId="2312" applyFont="1" applyAlignment="1">
      <alignment vertical="center"/>
    </xf>
    <xf numFmtId="43" fontId="234" fillId="0" borderId="17" xfId="736" applyNumberFormat="1" applyFont="1" applyBorder="1" applyAlignment="1">
      <alignment horizontal="center" vertical="center"/>
    </xf>
    <xf numFmtId="43" fontId="234" fillId="0" borderId="0" xfId="736" applyNumberFormat="1" applyFont="1" applyBorder="1" applyAlignment="1">
      <alignment horizontal="center" vertical="center"/>
    </xf>
    <xf numFmtId="195" fontId="234" fillId="0" borderId="0" xfId="2312" applyNumberFormat="1" applyFont="1" applyAlignment="1">
      <alignment horizontal="center" vertical="center"/>
    </xf>
    <xf numFmtId="0" fontId="234" fillId="0" borderId="0" xfId="2312" applyFont="1" applyAlignment="1">
      <alignment horizontal="center" vertical="center"/>
    </xf>
    <xf numFmtId="195" fontId="234" fillId="0" borderId="17" xfId="2312" applyNumberFormat="1" applyFont="1" applyBorder="1" applyAlignment="1">
      <alignment horizontal="center" vertical="center"/>
    </xf>
    <xf numFmtId="192" fontId="234" fillId="0" borderId="17" xfId="1" applyFont="1" applyBorder="1" applyAlignment="1">
      <alignment horizontal="center" vertical="center"/>
    </xf>
    <xf numFmtId="192" fontId="234" fillId="0" borderId="45" xfId="1" applyFont="1" applyBorder="1" applyAlignment="1">
      <alignment horizontal="center" vertical="center"/>
    </xf>
    <xf numFmtId="195" fontId="233" fillId="0" borderId="0" xfId="2312" applyNumberFormat="1" applyFont="1" applyAlignment="1">
      <alignment horizontal="center" vertical="center"/>
    </xf>
    <xf numFmtId="195" fontId="235" fillId="62" borderId="0" xfId="2312" applyNumberFormat="1" applyFont="1" applyFill="1" applyAlignment="1">
      <alignment horizontal="right" vertical="center"/>
    </xf>
    <xf numFmtId="4" fontId="235" fillId="62" borderId="0" xfId="2312" applyNumberFormat="1" applyFont="1" applyFill="1" applyAlignment="1">
      <alignment horizontal="right" vertical="center"/>
    </xf>
    <xf numFmtId="0" fontId="233" fillId="0" borderId="0" xfId="2312" applyFont="1" applyAlignment="1">
      <alignment horizontal="center" vertical="center"/>
    </xf>
    <xf numFmtId="0" fontId="233" fillId="0" borderId="0" xfId="2312" applyFont="1" applyAlignment="1">
      <alignment horizontal="center" vertical="center" wrapText="1"/>
    </xf>
    <xf numFmtId="192" fontId="235" fillId="62" borderId="0" xfId="2312" applyNumberFormat="1" applyFont="1" applyFill="1" applyAlignment="1">
      <alignment horizontal="right" vertical="center"/>
    </xf>
  </cellXfs>
  <cellStyles count="22207">
    <cellStyle name="_x0007_" xfId="9"/>
    <cellStyle name="%" xfId="10"/>
    <cellStyle name="% 1" xfId="11"/>
    <cellStyle name="% 2" xfId="12"/>
    <cellStyle name=",;F'KOIT[[WAAHK" xfId="13"/>
    <cellStyle name=",;F'KOIT[[WAAHK 2" xfId="14"/>
    <cellStyle name="､@ｯ・laroux" xfId="15"/>
    <cellStyle name="?" xfId="16"/>
    <cellStyle name="?? [0.00]_????" xfId="17"/>
    <cellStyle name="?? [0]_PERSONAL" xfId="18"/>
    <cellStyle name="???" xfId="19"/>
    <cellStyle name="???? [0.00]_????" xfId="20"/>
    <cellStyle name="????????" xfId="21"/>
    <cellStyle name="??????[0]_PERSONAL" xfId="22"/>
    <cellStyle name="??????PERSONAL" xfId="23"/>
    <cellStyle name="?????[0]_PERSONAL" xfId="24"/>
    <cellStyle name="?????PERSONAL" xfId="25"/>
    <cellStyle name="????_????" xfId="26"/>
    <cellStyle name="???[0]_liz-ss" xfId="27"/>
    <cellStyle name="???_liz-ss" xfId="28"/>
    <cellStyle name="??_??" xfId="29"/>
    <cellStyle name="?@??laroux" xfId="30"/>
    <cellStyle name="?_BOQ FF CMC " xfId="31"/>
    <cellStyle name="?_SOW (MEP)" xfId="32"/>
    <cellStyle name="?臜ڨ*? [?﮼쭋셐若쭋噘ﾰ굪쀁ᖖ?兩쭋??⇠셍﮼쭋셐Á?쀁셐若쭋﮼쭋??Á?ڢ?ort No. 6?8Comma [0]_Sheet1 (2)_Joinery - Claim1 (Level 33-34) Dejo?Comma [0]_SIAM?=Comma [0]_Spa, Pool &amp; Fitness  -  Payment (L4 &amp; " xfId="33"/>
    <cellStyle name="?臜ڨ*? [?﮼쭋셐若쭋噘ﾰ굪쀁ᖖ?兩쭋??⠼셍﮼쭋셐5?쀁셐若쭋﮼쭋??5?ڢ?ort No. 6?8Comma [0]_Sheet1 (2)_Joinery - Claim1 (Level 33-34) Dejo?Comma [0]_SIAM?=Comma [0]_Spa, Pool &amp; Fitness  -  Payment (L4 &amp; " xfId="34"/>
    <cellStyle name="_MGFVO" xfId="35"/>
    <cellStyle name="_Park Venture - 7 Feb. 2009" xfId="36"/>
    <cellStyle name="_Park Venture - 7 Feb. 2009_BOQ FF CMC " xfId="37"/>
    <cellStyle name="_Park Venture - 7 Feb. 2009_SOW (MEP)" xfId="38"/>
    <cellStyle name="=C:\WINDOWS\SYSTEM32\COMMAND.COM" xfId="39"/>
    <cellStyle name="ÊÝ [0.00]_awardj~1" xfId="40"/>
    <cellStyle name="ÊÝ_awardj~1" xfId="41"/>
    <cellStyle name="W_awardj~1" xfId="42"/>
    <cellStyle name="0,0_x000d__x000a_NA_x000d__x000a_" xfId="43"/>
    <cellStyle name="0,0_x000d__x000a_NA_x000d__x000a_ 2" xfId="44"/>
    <cellStyle name="0,0_x000d__x000a_NA_x000d__x000a_ 2 2" xfId="45"/>
    <cellStyle name="0,0_x000d__x000a_NA_x000d__x000a__BOQ ศาลรัฐธรรมนูญ แจ้งวัฒนะ" xfId="46"/>
    <cellStyle name="10" xfId="47"/>
    <cellStyle name="20% - Accent1" xfId="48"/>
    <cellStyle name="20% - Accent1 10" xfId="49"/>
    <cellStyle name="20% - Accent1 10 2" xfId="50"/>
    <cellStyle name="20% - Accent1 2" xfId="51"/>
    <cellStyle name="20% - Accent1 2 2" xfId="52"/>
    <cellStyle name="20% - Accent1 2 2 2" xfId="4188"/>
    <cellStyle name="20% - Accent1 2 3" xfId="53"/>
    <cellStyle name="20% - Accent1 2 3 2" xfId="4189"/>
    <cellStyle name="20% - Accent1 2_Book1" xfId="54"/>
    <cellStyle name="20% - Accent1 3" xfId="55"/>
    <cellStyle name="20% - Accent1 4" xfId="56"/>
    <cellStyle name="20% - Accent1 5" xfId="57"/>
    <cellStyle name="20% - Accent1 6" xfId="58"/>
    <cellStyle name="20% - Accent1 7" xfId="59"/>
    <cellStyle name="20% - Accent1 8" xfId="60"/>
    <cellStyle name="20% - Accent1 8 2" xfId="61"/>
    <cellStyle name="20% - Accent1 9" xfId="62"/>
    <cellStyle name="20% - Accent1 9 2" xfId="63"/>
    <cellStyle name="20% - Accent1_Book1" xfId="64"/>
    <cellStyle name="20% - Accent2" xfId="65"/>
    <cellStyle name="20% - Accent2 10" xfId="66"/>
    <cellStyle name="20% - Accent2 10 2" xfId="67"/>
    <cellStyle name="20% - Accent2 2" xfId="68"/>
    <cellStyle name="20% - Accent2 2 2" xfId="69"/>
    <cellStyle name="20% - Accent2 2 2 2" xfId="4190"/>
    <cellStyle name="20% - Accent2 2 3" xfId="70"/>
    <cellStyle name="20% - Accent2 2 3 2" xfId="4191"/>
    <cellStyle name="20% - Accent2 2_Book1" xfId="71"/>
    <cellStyle name="20% - Accent2 3" xfId="72"/>
    <cellStyle name="20% - Accent2 4" xfId="73"/>
    <cellStyle name="20% - Accent2 5" xfId="74"/>
    <cellStyle name="20% - Accent2 6" xfId="75"/>
    <cellStyle name="20% - Accent2 7" xfId="76"/>
    <cellStyle name="20% - Accent2 8" xfId="77"/>
    <cellStyle name="20% - Accent2 8 2" xfId="78"/>
    <cellStyle name="20% - Accent2 9" xfId="79"/>
    <cellStyle name="20% - Accent2 9 2" xfId="80"/>
    <cellStyle name="20% - Accent2_Book1" xfId="81"/>
    <cellStyle name="20% - Accent3" xfId="82"/>
    <cellStyle name="20% - Accent3 10" xfId="83"/>
    <cellStyle name="20% - Accent3 10 2" xfId="84"/>
    <cellStyle name="20% - Accent3 2" xfId="85"/>
    <cellStyle name="20% - Accent3 2 2" xfId="86"/>
    <cellStyle name="20% - Accent3 2 2 2" xfId="4193"/>
    <cellStyle name="20% - Accent3 2 3" xfId="87"/>
    <cellStyle name="20% - Accent3 2 3 2" xfId="4194"/>
    <cellStyle name="20% - Accent3 2_Book1" xfId="88"/>
    <cellStyle name="20% - Accent3 3" xfId="89"/>
    <cellStyle name="20% - Accent3 4" xfId="90"/>
    <cellStyle name="20% - Accent3 5" xfId="91"/>
    <cellStyle name="20% - Accent3 6" xfId="92"/>
    <cellStyle name="20% - Accent3 7" xfId="93"/>
    <cellStyle name="20% - Accent3 8" xfId="94"/>
    <cellStyle name="20% - Accent3 8 2" xfId="95"/>
    <cellStyle name="20% - Accent3 9" xfId="96"/>
    <cellStyle name="20% - Accent3 9 2" xfId="97"/>
    <cellStyle name="20% - Accent3_Book1" xfId="98"/>
    <cellStyle name="20% - Accent4" xfId="99"/>
    <cellStyle name="20% - Accent4 10" xfId="100"/>
    <cellStyle name="20% - Accent4 10 2" xfId="101"/>
    <cellStyle name="20% - Accent4 2" xfId="102"/>
    <cellStyle name="20% - Accent4 2 2" xfId="103"/>
    <cellStyle name="20% - Accent4 2 2 2" xfId="4195"/>
    <cellStyle name="20% - Accent4 2 3" xfId="104"/>
    <cellStyle name="20% - Accent4 2 3 2" xfId="4196"/>
    <cellStyle name="20% - Accent4 2_Book1" xfId="105"/>
    <cellStyle name="20% - Accent4 3" xfId="106"/>
    <cellStyle name="20% - Accent4 4" xfId="107"/>
    <cellStyle name="20% - Accent4 5" xfId="108"/>
    <cellStyle name="20% - Accent4 6" xfId="109"/>
    <cellStyle name="20% - Accent4 7" xfId="110"/>
    <cellStyle name="20% - Accent4 8" xfId="111"/>
    <cellStyle name="20% - Accent4 8 2" xfId="112"/>
    <cellStyle name="20% - Accent4 9" xfId="113"/>
    <cellStyle name="20% - Accent4 9 2" xfId="114"/>
    <cellStyle name="20% - Accent4_Book1" xfId="115"/>
    <cellStyle name="20% - Accent5" xfId="116"/>
    <cellStyle name="20% - Accent5 10" xfId="117"/>
    <cellStyle name="20% - Accent5 10 2" xfId="118"/>
    <cellStyle name="20% - Accent5 2" xfId="119"/>
    <cellStyle name="20% - Accent5 2 2" xfId="120"/>
    <cellStyle name="20% - Accent5 2 2 2" xfId="4197"/>
    <cellStyle name="20% - Accent5 2 3" xfId="121"/>
    <cellStyle name="20% - Accent5 2 3 2" xfId="4198"/>
    <cellStyle name="20% - Accent5 2_Book1" xfId="122"/>
    <cellStyle name="20% - Accent5 3" xfId="123"/>
    <cellStyle name="20% - Accent5 4" xfId="124"/>
    <cellStyle name="20% - Accent5 5" xfId="125"/>
    <cellStyle name="20% - Accent5 6" xfId="126"/>
    <cellStyle name="20% - Accent5 7" xfId="127"/>
    <cellStyle name="20% - Accent5 8" xfId="128"/>
    <cellStyle name="20% - Accent5 8 2" xfId="129"/>
    <cellStyle name="20% - Accent5 9" xfId="130"/>
    <cellStyle name="20% - Accent5 9 2" xfId="131"/>
    <cellStyle name="20% - Accent5_TYTB-UT_Estimate Cost M&amp;E Rev00B_1301-16" xfId="132"/>
    <cellStyle name="20% - Accent6" xfId="133"/>
    <cellStyle name="20% - Accent6 10" xfId="134"/>
    <cellStyle name="20% - Accent6 10 2" xfId="135"/>
    <cellStyle name="20% - Accent6 2" xfId="136"/>
    <cellStyle name="20% - Accent6 2 2" xfId="137"/>
    <cellStyle name="20% - Accent6 2 2 2" xfId="4200"/>
    <cellStyle name="20% - Accent6 2 3" xfId="138"/>
    <cellStyle name="20% - Accent6 2 3 2" xfId="4201"/>
    <cellStyle name="20% - Accent6 2_Book1" xfId="139"/>
    <cellStyle name="20% - Accent6 3" xfId="140"/>
    <cellStyle name="20% - Accent6 4" xfId="141"/>
    <cellStyle name="20% - Accent6 5" xfId="142"/>
    <cellStyle name="20% - Accent6 6" xfId="143"/>
    <cellStyle name="20% - Accent6 7" xfId="144"/>
    <cellStyle name="20% - Accent6 8" xfId="145"/>
    <cellStyle name="20% - Accent6 8 2" xfId="146"/>
    <cellStyle name="20% - Accent6 9" xfId="147"/>
    <cellStyle name="20% - Accent6 9 2" xfId="148"/>
    <cellStyle name="20% - Accent6_Book1" xfId="149"/>
    <cellStyle name="20% - ส่วนที่ถูกเน้น1 2" xfId="151"/>
    <cellStyle name="20% - ส่วนที่ถูกเน้น1 2 2" xfId="4203"/>
    <cellStyle name="20% - ส่วนที่ถูกเน้น1 3" xfId="4202"/>
    <cellStyle name="20% - ส่วนที่ถูกเน้น1 4" xfId="150"/>
    <cellStyle name="20% - ส่วนที่ถูกเน้น2 2" xfId="153"/>
    <cellStyle name="20% - ส่วนที่ถูกเน้น2 2 2" xfId="4205"/>
    <cellStyle name="20% - ส่วนที่ถูกเน้น2 3" xfId="4204"/>
    <cellStyle name="20% - ส่วนที่ถูกเน้น2 4" xfId="152"/>
    <cellStyle name="20% - ส่วนที่ถูกเน้น3 2" xfId="155"/>
    <cellStyle name="20% - ส่วนที่ถูกเน้น3 2 2" xfId="4207"/>
    <cellStyle name="20% - ส่วนที่ถูกเน้น3 3" xfId="4206"/>
    <cellStyle name="20% - ส่วนที่ถูกเน้น3 4" xfId="154"/>
    <cellStyle name="20% - ส่วนที่ถูกเน้น4 2" xfId="157"/>
    <cellStyle name="20% - ส่วนที่ถูกเน้น4 2 2" xfId="4209"/>
    <cellStyle name="20% - ส่วนที่ถูกเน้น4 3" xfId="4208"/>
    <cellStyle name="20% - ส่วนที่ถูกเน้น4 4" xfId="156"/>
    <cellStyle name="20% - ส่วนที่ถูกเน้น5 2" xfId="159"/>
    <cellStyle name="20% - ส่วนที่ถูกเน้น5 2 2" xfId="4211"/>
    <cellStyle name="20% - ส่วนที่ถูกเน้น5 3" xfId="4210"/>
    <cellStyle name="20% - ส่วนที่ถูกเน้น5 4" xfId="158"/>
    <cellStyle name="20% - ส่วนที่ถูกเน้น6 2" xfId="161"/>
    <cellStyle name="20% - ส่วนที่ถูกเน้น6 2 2" xfId="4213"/>
    <cellStyle name="20% - ส่วนที่ถูกเน้น6 3" xfId="4212"/>
    <cellStyle name="20% - ส่วนที่ถูกเน้น6 4" xfId="160"/>
    <cellStyle name="๒Wลว - Style1" xfId="162"/>
    <cellStyle name="๒Wลว - Style2" xfId="163"/>
    <cellStyle name="๒Wลว - Style3" xfId="164"/>
    <cellStyle name="๒Wลว - Style4" xfId="165"/>
    <cellStyle name="๒Wลว - Style5" xfId="166"/>
    <cellStyle name="๒Wลว - Style6" xfId="167"/>
    <cellStyle name="๒Wลว - Style7" xfId="168"/>
    <cellStyle name="๒Wลว - Style8" xfId="169"/>
    <cellStyle name="40% - Accent1" xfId="170"/>
    <cellStyle name="40% - Accent1 10" xfId="171"/>
    <cellStyle name="40% - Accent1 10 2" xfId="172"/>
    <cellStyle name="40% - Accent1 2" xfId="173"/>
    <cellStyle name="40% - Accent1 2 2" xfId="174"/>
    <cellStyle name="40% - Accent1 2 2 2" xfId="4214"/>
    <cellStyle name="40% - Accent1 2 3" xfId="175"/>
    <cellStyle name="40% - Accent1 2 3 2" xfId="4215"/>
    <cellStyle name="40% - Accent1 2_Book1" xfId="176"/>
    <cellStyle name="40% - Accent1 3" xfId="177"/>
    <cellStyle name="40% - Accent1 4" xfId="178"/>
    <cellStyle name="40% - Accent1 5" xfId="179"/>
    <cellStyle name="40% - Accent1 6" xfId="180"/>
    <cellStyle name="40% - Accent1 7" xfId="181"/>
    <cellStyle name="40% - Accent1 8" xfId="182"/>
    <cellStyle name="40% - Accent1 8 2" xfId="183"/>
    <cellStyle name="40% - Accent1 9" xfId="184"/>
    <cellStyle name="40% - Accent1 9 2" xfId="185"/>
    <cellStyle name="40% - Accent1_Book1" xfId="186"/>
    <cellStyle name="40% - Accent2" xfId="187"/>
    <cellStyle name="40% - Accent2 10" xfId="188"/>
    <cellStyle name="40% - Accent2 10 2" xfId="189"/>
    <cellStyle name="40% - Accent2 2" xfId="190"/>
    <cellStyle name="40% - Accent2 2 2" xfId="191"/>
    <cellStyle name="40% - Accent2 2 2 2" xfId="4216"/>
    <cellStyle name="40% - Accent2 2 3" xfId="192"/>
    <cellStyle name="40% - Accent2 2 3 2" xfId="4217"/>
    <cellStyle name="40% - Accent2 2_Book1" xfId="193"/>
    <cellStyle name="40% - Accent2 3" xfId="194"/>
    <cellStyle name="40% - Accent2 4" xfId="195"/>
    <cellStyle name="40% - Accent2 5" xfId="196"/>
    <cellStyle name="40% - Accent2 6" xfId="197"/>
    <cellStyle name="40% - Accent2 7" xfId="198"/>
    <cellStyle name="40% - Accent2 8" xfId="199"/>
    <cellStyle name="40% - Accent2 8 2" xfId="200"/>
    <cellStyle name="40% - Accent2 9" xfId="201"/>
    <cellStyle name="40% - Accent2 9 2" xfId="202"/>
    <cellStyle name="40% - Accent2_TYTB-UT_Estimate Cost M&amp;E Rev00B_1301-16" xfId="203"/>
    <cellStyle name="40% - Accent3" xfId="204"/>
    <cellStyle name="40% - Accent3 10" xfId="205"/>
    <cellStyle name="40% - Accent3 10 2" xfId="206"/>
    <cellStyle name="40% - Accent3 2" xfId="207"/>
    <cellStyle name="40% - Accent3 2 2" xfId="208"/>
    <cellStyle name="40% - Accent3 2 2 2" xfId="4218"/>
    <cellStyle name="40% - Accent3 2 3" xfId="209"/>
    <cellStyle name="40% - Accent3 2 3 2" xfId="4219"/>
    <cellStyle name="40% - Accent3 2_Book1" xfId="210"/>
    <cellStyle name="40% - Accent3 3" xfId="211"/>
    <cellStyle name="40% - Accent3 4" xfId="212"/>
    <cellStyle name="40% - Accent3 5" xfId="213"/>
    <cellStyle name="40% - Accent3 6" xfId="214"/>
    <cellStyle name="40% - Accent3 7" xfId="215"/>
    <cellStyle name="40% - Accent3 8" xfId="216"/>
    <cellStyle name="40% - Accent3 8 2" xfId="217"/>
    <cellStyle name="40% - Accent3 9" xfId="218"/>
    <cellStyle name="40% - Accent3 9 2" xfId="219"/>
    <cellStyle name="40% - Accent3_Book1" xfId="220"/>
    <cellStyle name="40% - Accent4" xfId="221"/>
    <cellStyle name="40% - Accent4 10" xfId="222"/>
    <cellStyle name="40% - Accent4 10 2" xfId="223"/>
    <cellStyle name="40% - Accent4 2" xfId="224"/>
    <cellStyle name="40% - Accent4 2 2" xfId="225"/>
    <cellStyle name="40% - Accent4 2 2 2" xfId="4220"/>
    <cellStyle name="40% - Accent4 2 3" xfId="226"/>
    <cellStyle name="40% - Accent4 2 3 2" xfId="4221"/>
    <cellStyle name="40% - Accent4 2_Book1" xfId="227"/>
    <cellStyle name="40% - Accent4 3" xfId="228"/>
    <cellStyle name="40% - Accent4 4" xfId="229"/>
    <cellStyle name="40% - Accent4 5" xfId="230"/>
    <cellStyle name="40% - Accent4 6" xfId="231"/>
    <cellStyle name="40% - Accent4 7" xfId="232"/>
    <cellStyle name="40% - Accent4 8" xfId="233"/>
    <cellStyle name="40% - Accent4 8 2" xfId="234"/>
    <cellStyle name="40% - Accent4 9" xfId="235"/>
    <cellStyle name="40% - Accent4 9 2" xfId="236"/>
    <cellStyle name="40% - Accent4_Book1" xfId="237"/>
    <cellStyle name="40% - Accent5" xfId="238"/>
    <cellStyle name="40% - Accent5 10" xfId="239"/>
    <cellStyle name="40% - Accent5 10 2" xfId="240"/>
    <cellStyle name="40% - Accent5 2" xfId="241"/>
    <cellStyle name="40% - Accent5 2 2" xfId="242"/>
    <cellStyle name="40% - Accent5 2 2 2" xfId="4222"/>
    <cellStyle name="40% - Accent5 2 3" xfId="243"/>
    <cellStyle name="40% - Accent5 2 3 2" xfId="4223"/>
    <cellStyle name="40% - Accent5 2_Book1" xfId="244"/>
    <cellStyle name="40% - Accent5 3" xfId="245"/>
    <cellStyle name="40% - Accent5 4" xfId="246"/>
    <cellStyle name="40% - Accent5 5" xfId="247"/>
    <cellStyle name="40% - Accent5 6" xfId="248"/>
    <cellStyle name="40% - Accent5 7" xfId="249"/>
    <cellStyle name="40% - Accent5 8" xfId="250"/>
    <cellStyle name="40% - Accent5 8 2" xfId="251"/>
    <cellStyle name="40% - Accent5 9" xfId="252"/>
    <cellStyle name="40% - Accent5 9 2" xfId="253"/>
    <cellStyle name="40% - Accent5_TYTB-UT_Estimate Cost M&amp;E Rev00B_1301-16" xfId="254"/>
    <cellStyle name="40% - Accent6" xfId="255"/>
    <cellStyle name="40% - Accent6 10" xfId="256"/>
    <cellStyle name="40% - Accent6 10 2" xfId="257"/>
    <cellStyle name="40% - Accent6 2" xfId="258"/>
    <cellStyle name="40% - Accent6 2 2" xfId="259"/>
    <cellStyle name="40% - Accent6 2 2 2" xfId="4224"/>
    <cellStyle name="40% - Accent6 2 3" xfId="260"/>
    <cellStyle name="40% - Accent6 2 3 2" xfId="4225"/>
    <cellStyle name="40% - Accent6 2_Book1" xfId="261"/>
    <cellStyle name="40% - Accent6 3" xfId="262"/>
    <cellStyle name="40% - Accent6 4" xfId="263"/>
    <cellStyle name="40% - Accent6 5" xfId="264"/>
    <cellStyle name="40% - Accent6 6" xfId="265"/>
    <cellStyle name="40% - Accent6 7" xfId="266"/>
    <cellStyle name="40% - Accent6 8" xfId="267"/>
    <cellStyle name="40% - Accent6 8 2" xfId="268"/>
    <cellStyle name="40% - Accent6 9" xfId="269"/>
    <cellStyle name="40% - Accent6 9 2" xfId="270"/>
    <cellStyle name="40% - Accent6_Book1" xfId="271"/>
    <cellStyle name="40% - ส่วนที่ถูกเน้น1 2" xfId="273"/>
    <cellStyle name="40% - ส่วนที่ถูกเน้น1 2 2" xfId="4227"/>
    <cellStyle name="40% - ส่วนที่ถูกเน้น1 3" xfId="4226"/>
    <cellStyle name="40% - ส่วนที่ถูกเน้น1 4" xfId="272"/>
    <cellStyle name="40% - ส่วนที่ถูกเน้น2 2" xfId="275"/>
    <cellStyle name="40% - ส่วนที่ถูกเน้น2 2 2" xfId="4229"/>
    <cellStyle name="40% - ส่วนที่ถูกเน้น2 3" xfId="4228"/>
    <cellStyle name="40% - ส่วนที่ถูกเน้น2 4" xfId="274"/>
    <cellStyle name="40% - ส่วนที่ถูกเน้น3 2" xfId="277"/>
    <cellStyle name="40% - ส่วนที่ถูกเน้น3 2 2" xfId="4231"/>
    <cellStyle name="40% - ส่วนที่ถูกเน้น3 3" xfId="4230"/>
    <cellStyle name="40% - ส่วนที่ถูกเน้น3 4" xfId="276"/>
    <cellStyle name="40% - ส่วนที่ถูกเน้น4 2" xfId="279"/>
    <cellStyle name="40% - ส่วนที่ถูกเน้น4 2 2" xfId="4233"/>
    <cellStyle name="40% - ส่วนที่ถูกเน้น4 3" xfId="4232"/>
    <cellStyle name="40% - ส่วนที่ถูกเน้น4 4" xfId="278"/>
    <cellStyle name="40% - ส่วนที่ถูกเน้น5 2" xfId="281"/>
    <cellStyle name="40% - ส่วนที่ถูกเน้น5 2 2" xfId="4235"/>
    <cellStyle name="40% - ส่วนที่ถูกเน้น5 3" xfId="4234"/>
    <cellStyle name="40% - ส่วนที่ถูกเน้น5 4" xfId="280"/>
    <cellStyle name="40% - ส่วนที่ถูกเน้น6 2" xfId="283"/>
    <cellStyle name="40% - ส่วนที่ถูกเน้น6 2 2" xfId="4237"/>
    <cellStyle name="40% - ส่วนที่ถูกเน้น6 3" xfId="4236"/>
    <cellStyle name="40% - ส่วนที่ถูกเน้น6 4" xfId="282"/>
    <cellStyle name="60% - Accent1" xfId="284"/>
    <cellStyle name="60% - Accent1 2" xfId="285"/>
    <cellStyle name="60% - Accent1 2 2" xfId="286"/>
    <cellStyle name="60% - Accent1 3" xfId="287"/>
    <cellStyle name="60% - Accent1 4" xfId="288"/>
    <cellStyle name="60% - Accent1_Book1" xfId="289"/>
    <cellStyle name="60% - Accent2" xfId="290"/>
    <cellStyle name="60% - Accent2 2" xfId="291"/>
    <cellStyle name="60% - Accent2 2 2" xfId="292"/>
    <cellStyle name="60% - Accent2 3" xfId="293"/>
    <cellStyle name="60% - Accent2 4" xfId="294"/>
    <cellStyle name="60% - Accent2_TYTB-UT_Estimate Cost M&amp;E Rev00B_1301-16" xfId="295"/>
    <cellStyle name="60% - Accent3" xfId="296"/>
    <cellStyle name="60% - Accent3 2" xfId="297"/>
    <cellStyle name="60% - Accent3 2 2" xfId="298"/>
    <cellStyle name="60% - Accent3 3" xfId="299"/>
    <cellStyle name="60% - Accent3 4" xfId="300"/>
    <cellStyle name="60% - Accent3_Book1" xfId="301"/>
    <cellStyle name="60% - Accent4" xfId="302"/>
    <cellStyle name="60% - Accent4 2" xfId="303"/>
    <cellStyle name="60% - Accent4 2 2" xfId="304"/>
    <cellStyle name="60% - Accent4 3" xfId="305"/>
    <cellStyle name="60% - Accent4 4" xfId="306"/>
    <cellStyle name="60% - Accent4_Book1" xfId="307"/>
    <cellStyle name="60% - Accent5" xfId="308"/>
    <cellStyle name="60% - Accent5 2" xfId="309"/>
    <cellStyle name="60% - Accent5 2 2" xfId="310"/>
    <cellStyle name="60% - Accent5 3" xfId="311"/>
    <cellStyle name="60% - Accent5 4" xfId="312"/>
    <cellStyle name="60% - Accent5_TYTB-UT_Estimate Cost M&amp;E Rev00B_1301-16" xfId="313"/>
    <cellStyle name="60% - Accent6" xfId="314"/>
    <cellStyle name="60% - Accent6 2" xfId="315"/>
    <cellStyle name="60% - Accent6 2 2" xfId="316"/>
    <cellStyle name="60% - Accent6 3" xfId="317"/>
    <cellStyle name="60% - Accent6 4" xfId="318"/>
    <cellStyle name="60% - Accent6_Book1" xfId="319"/>
    <cellStyle name="60% - ส่วนที่ถูกเน้น1 2" xfId="320"/>
    <cellStyle name="60% - ส่วนที่ถูกเน้น2 2" xfId="321"/>
    <cellStyle name="60% - ส่วนที่ถูกเน้น3 2" xfId="322"/>
    <cellStyle name="60% - ส่วนที่ถูกเน้น4 2" xfId="323"/>
    <cellStyle name="60% - ส่วนที่ถูกเน้น5 2" xfId="324"/>
    <cellStyle name="60% - ส่วนที่ถูกเน้น6 2" xfId="325"/>
    <cellStyle name="75" xfId="326"/>
    <cellStyle name="a" xfId="327"/>
    <cellStyle name="A¨­￠￢￠O [0]_¨uoAa¨oCAu " xfId="328"/>
    <cellStyle name="A¨­￠￢￠O_¨uoAa¨oCAu " xfId="329"/>
    <cellStyle name="A4 Small 210 x 297 mm" xfId="330"/>
    <cellStyle name="abc" xfId="331"/>
    <cellStyle name="abc 2" xfId="332"/>
    <cellStyle name="abc 2 2" xfId="8253"/>
    <cellStyle name="abc 3" xfId="8252"/>
    <cellStyle name="Accent1" xfId="333"/>
    <cellStyle name="Accent1 - 20%" xfId="334"/>
    <cellStyle name="Accent1 - 40%" xfId="335"/>
    <cellStyle name="Accent1 - 60%" xfId="336"/>
    <cellStyle name="Accent1 10" xfId="337"/>
    <cellStyle name="Accent1 100" xfId="6659"/>
    <cellStyle name="Accent1 101" xfId="7889"/>
    <cellStyle name="Accent1 102" xfId="6655"/>
    <cellStyle name="Accent1 103" xfId="7959"/>
    <cellStyle name="Accent1 104" xfId="6651"/>
    <cellStyle name="Accent1 105" xfId="6402"/>
    <cellStyle name="Accent1 106" xfId="6647"/>
    <cellStyle name="Accent1 107" xfId="6407"/>
    <cellStyle name="Accent1 108" xfId="6644"/>
    <cellStyle name="Accent1 109" xfId="6411"/>
    <cellStyle name="Accent1 11" xfId="338"/>
    <cellStyle name="Accent1 110" xfId="6640"/>
    <cellStyle name="Accent1 111" xfId="6415"/>
    <cellStyle name="Accent1 112" xfId="6636"/>
    <cellStyle name="Accent1 113" xfId="6419"/>
    <cellStyle name="Accent1 114" xfId="6632"/>
    <cellStyle name="Accent1 115" xfId="6423"/>
    <cellStyle name="Accent1 116" xfId="6628"/>
    <cellStyle name="Accent1 117" xfId="6427"/>
    <cellStyle name="Accent1 118" xfId="6624"/>
    <cellStyle name="Accent1 119" xfId="6431"/>
    <cellStyle name="Accent1 12" xfId="339"/>
    <cellStyle name="Accent1 120" xfId="6620"/>
    <cellStyle name="Accent1 121" xfId="6435"/>
    <cellStyle name="Accent1 122" xfId="6612"/>
    <cellStyle name="Accent1 123" xfId="7305"/>
    <cellStyle name="Accent1 124" xfId="6609"/>
    <cellStyle name="Accent1 125" xfId="7215"/>
    <cellStyle name="Accent1 126" xfId="6516"/>
    <cellStyle name="Accent1 127" xfId="7197"/>
    <cellStyle name="Accent1 128" xfId="7943"/>
    <cellStyle name="Accent1 129" xfId="7160"/>
    <cellStyle name="Accent1 13" xfId="340"/>
    <cellStyle name="Accent1 130" xfId="6490"/>
    <cellStyle name="Accent1 131" xfId="6452"/>
    <cellStyle name="Accent1 132" xfId="6492"/>
    <cellStyle name="Accent1 133" xfId="6455"/>
    <cellStyle name="Accent1 134" xfId="6491"/>
    <cellStyle name="Accent1 135" xfId="6457"/>
    <cellStyle name="Accent1 136" xfId="6489"/>
    <cellStyle name="Accent1 137" xfId="6459"/>
    <cellStyle name="Accent1 138" xfId="6488"/>
    <cellStyle name="Accent1 139" xfId="6461"/>
    <cellStyle name="Accent1 14" xfId="341"/>
    <cellStyle name="Accent1 140" xfId="7901"/>
    <cellStyle name="Accent1 141" xfId="7242"/>
    <cellStyle name="Accent1 142" xfId="7876"/>
    <cellStyle name="Accent1 143" xfId="7205"/>
    <cellStyle name="Accent1 144" xfId="7809"/>
    <cellStyle name="Accent1 145" xfId="7187"/>
    <cellStyle name="Accent1 146" xfId="7717"/>
    <cellStyle name="Accent1 147" xfId="6840"/>
    <cellStyle name="Accent1 148" xfId="7302"/>
    <cellStyle name="Accent1 149" xfId="6812"/>
    <cellStyle name="Accent1 15" xfId="342"/>
    <cellStyle name="Accent1 150" xfId="7212"/>
    <cellStyle name="Accent1 16" xfId="343"/>
    <cellStyle name="Accent1 17" xfId="344"/>
    <cellStyle name="Accent1 18" xfId="345"/>
    <cellStyle name="Accent1 19" xfId="346"/>
    <cellStyle name="Accent1 2" xfId="347"/>
    <cellStyle name="Accent1 2 2" xfId="348"/>
    <cellStyle name="Accent1 20" xfId="349"/>
    <cellStyle name="Accent1 21" xfId="350"/>
    <cellStyle name="Accent1 22" xfId="351"/>
    <cellStyle name="Accent1 23" xfId="352"/>
    <cellStyle name="Accent1 24" xfId="353"/>
    <cellStyle name="Accent1 25" xfId="354"/>
    <cellStyle name="Accent1 26" xfId="355"/>
    <cellStyle name="Accent1 27" xfId="356"/>
    <cellStyle name="Accent1 28" xfId="357"/>
    <cellStyle name="Accent1 29" xfId="358"/>
    <cellStyle name="Accent1 3" xfId="359"/>
    <cellStyle name="Accent1 30" xfId="360"/>
    <cellStyle name="Accent1 31" xfId="361"/>
    <cellStyle name="Accent1 32" xfId="362"/>
    <cellStyle name="Accent1 33" xfId="363"/>
    <cellStyle name="Accent1 34" xfId="364"/>
    <cellStyle name="Accent1 35" xfId="365"/>
    <cellStyle name="Accent1 36" xfId="366"/>
    <cellStyle name="Accent1 37" xfId="367"/>
    <cellStyle name="Accent1 38" xfId="368"/>
    <cellStyle name="Accent1 39" xfId="369"/>
    <cellStyle name="Accent1 4" xfId="370"/>
    <cellStyle name="Accent1 40" xfId="371"/>
    <cellStyle name="Accent1 41" xfId="372"/>
    <cellStyle name="Accent1 42" xfId="5308"/>
    <cellStyle name="Accent1 43" xfId="6281"/>
    <cellStyle name="Accent1 44" xfId="6300"/>
    <cellStyle name="Accent1 45" xfId="5876"/>
    <cellStyle name="Accent1 46" xfId="6291"/>
    <cellStyle name="Accent1 47" xfId="6307"/>
    <cellStyle name="Accent1 48" xfId="7729"/>
    <cellStyle name="Accent1 49" xfId="7957"/>
    <cellStyle name="Accent1 5" xfId="373"/>
    <cellStyle name="Accent1 50" xfId="7314"/>
    <cellStyle name="Accent1 51" xfId="7926"/>
    <cellStyle name="Accent1 52" xfId="7241"/>
    <cellStyle name="Accent1 53" xfId="7899"/>
    <cellStyle name="Accent1 54" xfId="7204"/>
    <cellStyle name="Accent1 55" xfId="7874"/>
    <cellStyle name="Accent1 56" xfId="7186"/>
    <cellStyle name="Accent1 57" xfId="7973"/>
    <cellStyle name="Accent1 58" xfId="7132"/>
    <cellStyle name="Accent1 59" xfId="7978"/>
    <cellStyle name="Accent1 6" xfId="374"/>
    <cellStyle name="Accent1 60" xfId="7115"/>
    <cellStyle name="Accent1 61" xfId="7822"/>
    <cellStyle name="Accent1 62" xfId="6990"/>
    <cellStyle name="Accent1 63" xfId="7807"/>
    <cellStyle name="Accent1 64" xfId="6890"/>
    <cellStyle name="Accent1 65" xfId="7793"/>
    <cellStyle name="Accent1 66" xfId="6842"/>
    <cellStyle name="Accent1 67" xfId="7781"/>
    <cellStyle name="Accent1 68" xfId="6811"/>
    <cellStyle name="Accent1 69" xfId="7770"/>
    <cellStyle name="Accent1 7" xfId="375"/>
    <cellStyle name="Accent1 70" xfId="7200"/>
    <cellStyle name="Accent1 71" xfId="7761"/>
    <cellStyle name="Accent1 72" xfId="7182"/>
    <cellStyle name="Accent1 73" xfId="7752"/>
    <cellStyle name="Accent1 74" xfId="6742"/>
    <cellStyle name="Accent1 75" xfId="7743"/>
    <cellStyle name="Accent1 76" xfId="6733"/>
    <cellStyle name="Accent1 77" xfId="7735"/>
    <cellStyle name="Accent1 78" xfId="6723"/>
    <cellStyle name="Accent1 79" xfId="6344"/>
    <cellStyle name="Accent1 8" xfId="376"/>
    <cellStyle name="Accent1 80" xfId="6713"/>
    <cellStyle name="Accent1 81" xfId="6349"/>
    <cellStyle name="Accent1 82" xfId="6706"/>
    <cellStyle name="Accent1 83" xfId="6353"/>
    <cellStyle name="Accent1 84" xfId="6700"/>
    <cellStyle name="Accent1 85" xfId="6358"/>
    <cellStyle name="Accent1 86" xfId="6694"/>
    <cellStyle name="Accent1 87" xfId="6362"/>
    <cellStyle name="Accent1 88" xfId="6687"/>
    <cellStyle name="Accent1 89" xfId="6366"/>
    <cellStyle name="Accent1 9" xfId="377"/>
    <cellStyle name="Accent1 90" xfId="6681"/>
    <cellStyle name="Accent1 91" xfId="6372"/>
    <cellStyle name="Accent1 92" xfId="6315"/>
    <cellStyle name="Accent1 93" xfId="6376"/>
    <cellStyle name="Accent1 94" xfId="6314"/>
    <cellStyle name="Accent1 95" xfId="6381"/>
    <cellStyle name="Accent1 96" xfId="6668"/>
    <cellStyle name="Accent1 97" xfId="7946"/>
    <cellStyle name="Accent1 98" xfId="6663"/>
    <cellStyle name="Accent1 99" xfId="7915"/>
    <cellStyle name="Accent1_Book1" xfId="378"/>
    <cellStyle name="Accent2" xfId="379"/>
    <cellStyle name="Accent2 - 20%" xfId="380"/>
    <cellStyle name="Accent2 - 40%" xfId="381"/>
    <cellStyle name="Accent2 - 60%" xfId="382"/>
    <cellStyle name="Accent2 10" xfId="383"/>
    <cellStyle name="Accent2 100" xfId="7307"/>
    <cellStyle name="Accent2 101" xfId="6394"/>
    <cellStyle name="Accent2 102" xfId="7218"/>
    <cellStyle name="Accent2 103" xfId="6398"/>
    <cellStyle name="Accent2 104" xfId="7199"/>
    <cellStyle name="Accent2 105" xfId="6403"/>
    <cellStyle name="Accent2 106" xfId="7180"/>
    <cellStyle name="Accent2 107" xfId="6408"/>
    <cellStyle name="Accent2 108" xfId="6643"/>
    <cellStyle name="Accent2 109" xfId="6412"/>
    <cellStyle name="Accent2 11" xfId="384"/>
    <cellStyle name="Accent2 110" xfId="6639"/>
    <cellStyle name="Accent2 111" xfId="6416"/>
    <cellStyle name="Accent2 112" xfId="6635"/>
    <cellStyle name="Accent2 113" xfId="6420"/>
    <cellStyle name="Accent2 114" xfId="6631"/>
    <cellStyle name="Accent2 115" xfId="6424"/>
    <cellStyle name="Accent2 116" xfId="6627"/>
    <cellStyle name="Accent2 117" xfId="6428"/>
    <cellStyle name="Accent2 118" xfId="6623"/>
    <cellStyle name="Accent2 119" xfId="6432"/>
    <cellStyle name="Accent2 12" xfId="385"/>
    <cellStyle name="Accent2 120" xfId="6619"/>
    <cellStyle name="Accent2 121" xfId="6436"/>
    <cellStyle name="Accent2 122" xfId="6313"/>
    <cellStyle name="Accent2 123" xfId="6439"/>
    <cellStyle name="Accent2 124" xfId="6614"/>
    <cellStyle name="Accent2 125" xfId="6442"/>
    <cellStyle name="Accent2 126" xfId="6610"/>
    <cellStyle name="Accent2 127" xfId="6445"/>
    <cellStyle name="Accent2 128" xfId="6518"/>
    <cellStyle name="Accent2 129" xfId="7720"/>
    <cellStyle name="Accent2 13" xfId="386"/>
    <cellStyle name="Accent2 130" xfId="6497"/>
    <cellStyle name="Accent2 131" xfId="6321"/>
    <cellStyle name="Accent2 132" xfId="7944"/>
    <cellStyle name="Accent2 133" xfId="7216"/>
    <cellStyle name="Accent2 134" xfId="7847"/>
    <cellStyle name="Accent2 135" xfId="7125"/>
    <cellStyle name="Accent2 136" xfId="7830"/>
    <cellStyle name="Accent2 137" xfId="7108"/>
    <cellStyle name="Accent2 138" xfId="7815"/>
    <cellStyle name="Accent2 139" xfId="6983"/>
    <cellStyle name="Accent2 14" xfId="387"/>
    <cellStyle name="Accent2 140" xfId="7801"/>
    <cellStyle name="Accent2 141" xfId="6886"/>
    <cellStyle name="Accent2 142" xfId="7787"/>
    <cellStyle name="Accent2 143" xfId="6337"/>
    <cellStyle name="Accent2 144" xfId="7949"/>
    <cellStyle name="Accent2 145" xfId="6790"/>
    <cellStyle name="Accent2 146" xfId="7918"/>
    <cellStyle name="Accent2 147" xfId="6780"/>
    <cellStyle name="Accent2 148" xfId="7892"/>
    <cellStyle name="Accent2 149" xfId="6751"/>
    <cellStyle name="Accent2 15" xfId="388"/>
    <cellStyle name="Accent2 150" xfId="7868"/>
    <cellStyle name="Accent2 16" xfId="389"/>
    <cellStyle name="Accent2 17" xfId="390"/>
    <cellStyle name="Accent2 18" xfId="391"/>
    <cellStyle name="Accent2 19" xfId="392"/>
    <cellStyle name="Accent2 2" xfId="393"/>
    <cellStyle name="Accent2 2 2" xfId="394"/>
    <cellStyle name="Accent2 20" xfId="395"/>
    <cellStyle name="Accent2 21" xfId="396"/>
    <cellStyle name="Accent2 22" xfId="397"/>
    <cellStyle name="Accent2 23" xfId="398"/>
    <cellStyle name="Accent2 24" xfId="399"/>
    <cellStyle name="Accent2 25" xfId="400"/>
    <cellStyle name="Accent2 26" xfId="401"/>
    <cellStyle name="Accent2 27" xfId="402"/>
    <cellStyle name="Accent2 28" xfId="403"/>
    <cellStyle name="Accent2 29" xfId="404"/>
    <cellStyle name="Accent2 3" xfId="405"/>
    <cellStyle name="Accent2 30" xfId="406"/>
    <cellStyle name="Accent2 31" xfId="407"/>
    <cellStyle name="Accent2 32" xfId="408"/>
    <cellStyle name="Accent2 33" xfId="409"/>
    <cellStyle name="Accent2 34" xfId="410"/>
    <cellStyle name="Accent2 35" xfId="411"/>
    <cellStyle name="Accent2 36" xfId="412"/>
    <cellStyle name="Accent2 37" xfId="413"/>
    <cellStyle name="Accent2 38" xfId="414"/>
    <cellStyle name="Accent2 39" xfId="415"/>
    <cellStyle name="Accent2 4" xfId="416"/>
    <cellStyle name="Accent2 40" xfId="417"/>
    <cellStyle name="Accent2 41" xfId="418"/>
    <cellStyle name="Accent2 42" xfId="5309"/>
    <cellStyle name="Accent2 43" xfId="6280"/>
    <cellStyle name="Accent2 44" xfId="6299"/>
    <cellStyle name="Accent2 45" xfId="5875"/>
    <cellStyle name="Accent2 46" xfId="6290"/>
    <cellStyle name="Accent2 47" xfId="6308"/>
    <cellStyle name="Accent2 48" xfId="7728"/>
    <cellStyle name="Accent2 49" xfId="7956"/>
    <cellStyle name="Accent2 5" xfId="419"/>
    <cellStyle name="Accent2 50" xfId="7313"/>
    <cellStyle name="Accent2 51" xfId="7925"/>
    <cellStyle name="Accent2 52" xfId="7240"/>
    <cellStyle name="Accent2 53" xfId="7898"/>
    <cellStyle name="Accent2 54" xfId="7203"/>
    <cellStyle name="Accent2 55" xfId="7873"/>
    <cellStyle name="Accent2 56" xfId="7185"/>
    <cellStyle name="Accent2 57" xfId="7854"/>
    <cellStyle name="Accent2 58" xfId="7131"/>
    <cellStyle name="Accent2 59" xfId="7837"/>
    <cellStyle name="Accent2 6" xfId="420"/>
    <cellStyle name="Accent2 60" xfId="6322"/>
    <cellStyle name="Accent2 61" xfId="7821"/>
    <cellStyle name="Accent2 62" xfId="6985"/>
    <cellStyle name="Accent2 63" xfId="7806"/>
    <cellStyle name="Accent2 64" xfId="6888"/>
    <cellStyle name="Accent2 65" xfId="7792"/>
    <cellStyle name="Accent2 66" xfId="6838"/>
    <cellStyle name="Accent2 67" xfId="7780"/>
    <cellStyle name="Accent2 68" xfId="6809"/>
    <cellStyle name="Accent2 69" xfId="7769"/>
    <cellStyle name="Accent2 7" xfId="421"/>
    <cellStyle name="Accent2 70" xfId="6783"/>
    <cellStyle name="Accent2 71" xfId="7760"/>
    <cellStyle name="Accent2 72" xfId="6754"/>
    <cellStyle name="Accent2 73" xfId="7751"/>
    <cellStyle name="Accent2 74" xfId="7181"/>
    <cellStyle name="Accent2 75" xfId="7742"/>
    <cellStyle name="Accent2 76" xfId="6732"/>
    <cellStyle name="Accent2 77" xfId="7734"/>
    <cellStyle name="Accent2 78" xfId="6722"/>
    <cellStyle name="Accent2 79" xfId="7947"/>
    <cellStyle name="Accent2 8" xfId="422"/>
    <cellStyle name="Accent2 80" xfId="6712"/>
    <cellStyle name="Accent2 81" xfId="7916"/>
    <cellStyle name="Accent2 82" xfId="6705"/>
    <cellStyle name="Accent2 83" xfId="7890"/>
    <cellStyle name="Accent2 84" xfId="6699"/>
    <cellStyle name="Accent2 85" xfId="7866"/>
    <cellStyle name="Accent2 86" xfId="6693"/>
    <cellStyle name="Accent2 87" xfId="7136"/>
    <cellStyle name="Accent2 88" xfId="6686"/>
    <cellStyle name="Accent2 89" xfId="6368"/>
    <cellStyle name="Accent2 9" xfId="423"/>
    <cellStyle name="Accent2 90" xfId="6680"/>
    <cellStyle name="Accent2 91" xfId="6373"/>
    <cellStyle name="Accent2 92" xfId="6676"/>
    <cellStyle name="Accent2 93" xfId="6377"/>
    <cellStyle name="Accent2 94" xfId="6672"/>
    <cellStyle name="Accent2 95" xfId="6382"/>
    <cellStyle name="Accent2 96" xfId="6667"/>
    <cellStyle name="Accent2 97" xfId="6386"/>
    <cellStyle name="Accent2 98" xfId="7722"/>
    <cellStyle name="Accent2 99" xfId="6390"/>
    <cellStyle name="Accent2_TYTB-UT_Estimate Cost M&amp;E Rev00B_1301-16" xfId="424"/>
    <cellStyle name="Accent3" xfId="425"/>
    <cellStyle name="Accent3 - 20%" xfId="426"/>
    <cellStyle name="Accent3 - 40%" xfId="427"/>
    <cellStyle name="Accent3 - 60%" xfId="428"/>
    <cellStyle name="Accent3 10" xfId="429"/>
    <cellStyle name="Accent3 100" xfId="6673"/>
    <cellStyle name="Accent3 101" xfId="6380"/>
    <cellStyle name="Accent3 102" xfId="6669"/>
    <cellStyle name="Accent3 103" xfId="6385"/>
    <cellStyle name="Accent3 104" xfId="6664"/>
    <cellStyle name="Accent3 105" xfId="6389"/>
    <cellStyle name="Accent3 106" xfId="6660"/>
    <cellStyle name="Accent3 107" xfId="6393"/>
    <cellStyle name="Accent3 108" xfId="6656"/>
    <cellStyle name="Accent3 109" xfId="6397"/>
    <cellStyle name="Accent3 11" xfId="430"/>
    <cellStyle name="Accent3 110" xfId="6652"/>
    <cellStyle name="Accent3 111" xfId="6401"/>
    <cellStyle name="Accent3 112" xfId="6648"/>
    <cellStyle name="Accent3 113" xfId="6406"/>
    <cellStyle name="Accent3 114" xfId="6645"/>
    <cellStyle name="Accent3 115" xfId="6410"/>
    <cellStyle name="Accent3 116" xfId="6641"/>
    <cellStyle name="Accent3 117" xfId="6414"/>
    <cellStyle name="Accent3 118" xfId="6637"/>
    <cellStyle name="Accent3 119" xfId="6418"/>
    <cellStyle name="Accent3 12" xfId="431"/>
    <cellStyle name="Accent3 120" xfId="6633"/>
    <cellStyle name="Accent3 121" xfId="6422"/>
    <cellStyle name="Accent3 122" xfId="6629"/>
    <cellStyle name="Accent3 123" xfId="6426"/>
    <cellStyle name="Accent3 124" xfId="6625"/>
    <cellStyle name="Accent3 125" xfId="6430"/>
    <cellStyle name="Accent3 126" xfId="6621"/>
    <cellStyle name="Accent3 127" xfId="6434"/>
    <cellStyle name="Accent3 128" xfId="6617"/>
    <cellStyle name="Accent3 129" xfId="6438"/>
    <cellStyle name="Accent3 13" xfId="432"/>
    <cellStyle name="Accent3 130" xfId="6615"/>
    <cellStyle name="Accent3 131" xfId="6441"/>
    <cellStyle name="Accent3 132" xfId="7942"/>
    <cellStyle name="Accent3 133" xfId="6444"/>
    <cellStyle name="Accent3 134" xfId="7913"/>
    <cellStyle name="Accent3 135" xfId="6447"/>
    <cellStyle name="Accent3 136" xfId="7887"/>
    <cellStyle name="Accent3 137" xfId="6449"/>
    <cellStyle name="Accent3 138" xfId="7864"/>
    <cellStyle name="Accent3 139" xfId="6451"/>
    <cellStyle name="Accent3 14" xfId="433"/>
    <cellStyle name="Accent3 140" xfId="6494"/>
    <cellStyle name="Accent3 141" xfId="6454"/>
    <cellStyle name="Accent3 142" xfId="7930"/>
    <cellStyle name="Accent3 143" xfId="6456"/>
    <cellStyle name="Accent3 144" xfId="7902"/>
    <cellStyle name="Accent3 145" xfId="6458"/>
    <cellStyle name="Accent3 146" xfId="7877"/>
    <cellStyle name="Accent3 147" xfId="6460"/>
    <cellStyle name="Accent3 148" xfId="7857"/>
    <cellStyle name="Accent3 149" xfId="7315"/>
    <cellStyle name="Accent3 15" xfId="434"/>
    <cellStyle name="Accent3 150" xfId="7839"/>
    <cellStyle name="Accent3 16" xfId="435"/>
    <cellStyle name="Accent3 17" xfId="436"/>
    <cellStyle name="Accent3 18" xfId="437"/>
    <cellStyle name="Accent3 19" xfId="438"/>
    <cellStyle name="Accent3 2" xfId="439"/>
    <cellStyle name="Accent3 2 2" xfId="440"/>
    <cellStyle name="Accent3 20" xfId="441"/>
    <cellStyle name="Accent3 21" xfId="442"/>
    <cellStyle name="Accent3 22" xfId="443"/>
    <cellStyle name="Accent3 23" xfId="444"/>
    <cellStyle name="Accent3 24" xfId="445"/>
    <cellStyle name="Accent3 25" xfId="446"/>
    <cellStyle name="Accent3 26" xfId="447"/>
    <cellStyle name="Accent3 27" xfId="448"/>
    <cellStyle name="Accent3 28" xfId="449"/>
    <cellStyle name="Accent3 29" xfId="450"/>
    <cellStyle name="Accent3 3" xfId="451"/>
    <cellStyle name="Accent3 30" xfId="452"/>
    <cellStyle name="Accent3 31" xfId="453"/>
    <cellStyle name="Accent3 32" xfId="454"/>
    <cellStyle name="Accent3 33" xfId="455"/>
    <cellStyle name="Accent3 34" xfId="456"/>
    <cellStyle name="Accent3 35" xfId="457"/>
    <cellStyle name="Accent3 36" xfId="458"/>
    <cellStyle name="Accent3 37" xfId="459"/>
    <cellStyle name="Accent3 38" xfId="460"/>
    <cellStyle name="Accent3 39" xfId="461"/>
    <cellStyle name="Accent3 4" xfId="462"/>
    <cellStyle name="Accent3 40" xfId="463"/>
    <cellStyle name="Accent3 41" xfId="464"/>
    <cellStyle name="Accent3 42" xfId="5310"/>
    <cellStyle name="Accent3 43" xfId="6279"/>
    <cellStyle name="Accent3 44" xfId="6298"/>
    <cellStyle name="Accent3 45" xfId="5874"/>
    <cellStyle name="Accent3 46" xfId="6289"/>
    <cellStyle name="Accent3 47" xfId="6309"/>
    <cellStyle name="Accent3 48" xfId="7727"/>
    <cellStyle name="Accent3 49" xfId="7955"/>
    <cellStyle name="Accent3 5" xfId="465"/>
    <cellStyle name="Accent3 50" xfId="7309"/>
    <cellStyle name="Accent3 51" xfId="7924"/>
    <cellStyle name="Accent3 52" xfId="7222"/>
    <cellStyle name="Accent3 53" xfId="7897"/>
    <cellStyle name="Accent3 54" xfId="7730"/>
    <cellStyle name="Accent3 55" xfId="7960"/>
    <cellStyle name="Accent3 56" xfId="7316"/>
    <cellStyle name="Accent3 57" xfId="7853"/>
    <cellStyle name="Accent3 58" xfId="7130"/>
    <cellStyle name="Accent3 59" xfId="7836"/>
    <cellStyle name="Accent3 6" xfId="466"/>
    <cellStyle name="Accent3 60" xfId="7114"/>
    <cellStyle name="Accent3 61" xfId="7820"/>
    <cellStyle name="Accent3 62" xfId="6989"/>
    <cellStyle name="Accent3 63" xfId="7855"/>
    <cellStyle name="Accent3 64" xfId="7982"/>
    <cellStyle name="Accent3 65" xfId="7838"/>
    <cellStyle name="Accent3 66" xfId="7117"/>
    <cellStyle name="Accent3 67" xfId="7823"/>
    <cellStyle name="Accent3 68" xfId="7189"/>
    <cellStyle name="Accent3 69" xfId="7808"/>
    <cellStyle name="Accent3 7" xfId="467"/>
    <cellStyle name="Accent3 70" xfId="7935"/>
    <cellStyle name="Accent3 71" xfId="7794"/>
    <cellStyle name="Accent3 72" xfId="7908"/>
    <cellStyle name="Accent3 73" xfId="7950"/>
    <cellStyle name="Accent3 74" xfId="7883"/>
    <cellStyle name="Accent3 75" xfId="7919"/>
    <cellStyle name="Accent3 76" xfId="7860"/>
    <cellStyle name="Accent3 77" xfId="7893"/>
    <cellStyle name="Accent3 78" xfId="6755"/>
    <cellStyle name="Accent3 79" xfId="7869"/>
    <cellStyle name="Accent3 8" xfId="468"/>
    <cellStyle name="Accent3 80" xfId="6743"/>
    <cellStyle name="Accent3 81" xfId="7744"/>
    <cellStyle name="Accent3 82" xfId="6734"/>
    <cellStyle name="Accent3 83" xfId="7736"/>
    <cellStyle name="Accent3 84" xfId="6724"/>
    <cellStyle name="Accent3 85" xfId="6343"/>
    <cellStyle name="Accent3 86" xfId="6714"/>
    <cellStyle name="Accent3 87" xfId="6348"/>
    <cellStyle name="Accent3 88" xfId="6707"/>
    <cellStyle name="Accent3 89" xfId="6352"/>
    <cellStyle name="Accent3 9" xfId="469"/>
    <cellStyle name="Accent3 90" xfId="6701"/>
    <cellStyle name="Accent3 91" xfId="6357"/>
    <cellStyle name="Accent3 92" xfId="6695"/>
    <cellStyle name="Accent3 93" xfId="6361"/>
    <cellStyle name="Accent3 94" xfId="6688"/>
    <cellStyle name="Accent3 95" xfId="6365"/>
    <cellStyle name="Accent3 96" xfId="6682"/>
    <cellStyle name="Accent3 97" xfId="6371"/>
    <cellStyle name="Accent3 98" xfId="6677"/>
    <cellStyle name="Accent3 99" xfId="6306"/>
    <cellStyle name="Accent3_TYTB-UT_Estimate Cost M&amp;E Rev00B_1301-16" xfId="470"/>
    <cellStyle name="Accent4" xfId="471"/>
    <cellStyle name="Accent4 - 20%" xfId="472"/>
    <cellStyle name="Accent4 - 40%" xfId="473"/>
    <cellStyle name="Accent4 - 60%" xfId="474"/>
    <cellStyle name="Accent4 10" xfId="475"/>
    <cellStyle name="Accent4 100" xfId="8087"/>
    <cellStyle name="Accent4 101" xfId="8089"/>
    <cellStyle name="Accent4 102" xfId="8091"/>
    <cellStyle name="Accent4 103" xfId="8093"/>
    <cellStyle name="Accent4 104" xfId="8095"/>
    <cellStyle name="Accent4 105" xfId="8097"/>
    <cellStyle name="Accent4 106" xfId="8099"/>
    <cellStyle name="Accent4 107" xfId="8101"/>
    <cellStyle name="Accent4 108" xfId="8103"/>
    <cellStyle name="Accent4 109" xfId="8105"/>
    <cellStyle name="Accent4 11" xfId="476"/>
    <cellStyle name="Accent4 110" xfId="8107"/>
    <cellStyle name="Accent4 111" xfId="8109"/>
    <cellStyle name="Accent4 112" xfId="8111"/>
    <cellStyle name="Accent4 113" xfId="8113"/>
    <cellStyle name="Accent4 114" xfId="8115"/>
    <cellStyle name="Accent4 115" xfId="8117"/>
    <cellStyle name="Accent4 116" xfId="8119"/>
    <cellStyle name="Accent4 117" xfId="8121"/>
    <cellStyle name="Accent4 118" xfId="8123"/>
    <cellStyle name="Accent4 119" xfId="8125"/>
    <cellStyle name="Accent4 12" xfId="477"/>
    <cellStyle name="Accent4 120" xfId="8127"/>
    <cellStyle name="Accent4 121" xfId="8129"/>
    <cellStyle name="Accent4 122" xfId="8131"/>
    <cellStyle name="Accent4 123" xfId="8133"/>
    <cellStyle name="Accent4 124" xfId="8135"/>
    <cellStyle name="Accent4 125" xfId="8137"/>
    <cellStyle name="Accent4 126" xfId="8139"/>
    <cellStyle name="Accent4 127" xfId="8141"/>
    <cellStyle name="Accent4 128" xfId="8143"/>
    <cellStyle name="Accent4 129" xfId="8145"/>
    <cellStyle name="Accent4 13" xfId="478"/>
    <cellStyle name="Accent4 130" xfId="8147"/>
    <cellStyle name="Accent4 131" xfId="8149"/>
    <cellStyle name="Accent4 132" xfId="8151"/>
    <cellStyle name="Accent4 133" xfId="8153"/>
    <cellStyle name="Accent4 134" xfId="8154"/>
    <cellStyle name="Accent4 135" xfId="8155"/>
    <cellStyle name="Accent4 136" xfId="8156"/>
    <cellStyle name="Accent4 137" xfId="8157"/>
    <cellStyle name="Accent4 138" xfId="8158"/>
    <cellStyle name="Accent4 139" xfId="8159"/>
    <cellStyle name="Accent4 14" xfId="479"/>
    <cellStyle name="Accent4 140" xfId="8160"/>
    <cellStyle name="Accent4 141" xfId="8161"/>
    <cellStyle name="Accent4 142" xfId="8162"/>
    <cellStyle name="Accent4 143" xfId="8163"/>
    <cellStyle name="Accent4 144" xfId="8164"/>
    <cellStyle name="Accent4 145" xfId="8165"/>
    <cellStyle name="Accent4 146" xfId="8166"/>
    <cellStyle name="Accent4 147" xfId="8167"/>
    <cellStyle name="Accent4 148" xfId="8168"/>
    <cellStyle name="Accent4 149" xfId="8169"/>
    <cellStyle name="Accent4 15" xfId="480"/>
    <cellStyle name="Accent4 150" xfId="8170"/>
    <cellStyle name="Accent4 16" xfId="481"/>
    <cellStyle name="Accent4 17" xfId="482"/>
    <cellStyle name="Accent4 18" xfId="483"/>
    <cellStyle name="Accent4 19" xfId="484"/>
    <cellStyle name="Accent4 2" xfId="485"/>
    <cellStyle name="Accent4 2 2" xfId="486"/>
    <cellStyle name="Accent4 20" xfId="487"/>
    <cellStyle name="Accent4 21" xfId="488"/>
    <cellStyle name="Accent4 22" xfId="489"/>
    <cellStyle name="Accent4 23" xfId="490"/>
    <cellStyle name="Accent4 24" xfId="491"/>
    <cellStyle name="Accent4 25" xfId="492"/>
    <cellStyle name="Accent4 26" xfId="493"/>
    <cellStyle name="Accent4 27" xfId="494"/>
    <cellStyle name="Accent4 28" xfId="495"/>
    <cellStyle name="Accent4 29" xfId="496"/>
    <cellStyle name="Accent4 3" xfId="497"/>
    <cellStyle name="Accent4 30" xfId="498"/>
    <cellStyle name="Accent4 31" xfId="499"/>
    <cellStyle name="Accent4 32" xfId="500"/>
    <cellStyle name="Accent4 33" xfId="501"/>
    <cellStyle name="Accent4 34" xfId="502"/>
    <cellStyle name="Accent4 35" xfId="503"/>
    <cellStyle name="Accent4 36" xfId="504"/>
    <cellStyle name="Accent4 37" xfId="505"/>
    <cellStyle name="Accent4 38" xfId="506"/>
    <cellStyle name="Accent4 39" xfId="507"/>
    <cellStyle name="Accent4 4" xfId="508"/>
    <cellStyle name="Accent4 40" xfId="509"/>
    <cellStyle name="Accent4 41" xfId="510"/>
    <cellStyle name="Accent4 42" xfId="5311"/>
    <cellStyle name="Accent4 43" xfId="6278"/>
    <cellStyle name="Accent4 44" xfId="6297"/>
    <cellStyle name="Accent4 45" xfId="5873"/>
    <cellStyle name="Accent4 46" xfId="6288"/>
    <cellStyle name="Accent4 47" xfId="6310"/>
    <cellStyle name="Accent4 48" xfId="7726"/>
    <cellStyle name="Accent4 49" xfId="7954"/>
    <cellStyle name="Accent4 5" xfId="511"/>
    <cellStyle name="Accent4 50" xfId="7312"/>
    <cellStyle name="Accent4 51" xfId="7923"/>
    <cellStyle name="Accent4 52" xfId="7732"/>
    <cellStyle name="Accent4 53" xfId="7962"/>
    <cellStyle name="Accent4 54" xfId="7965"/>
    <cellStyle name="Accent4 55" xfId="7967"/>
    <cellStyle name="Accent4 56" xfId="7970"/>
    <cellStyle name="Accent4 57" xfId="7852"/>
    <cellStyle name="Accent4 58" xfId="7129"/>
    <cellStyle name="Accent4 59" xfId="7835"/>
    <cellStyle name="Accent4 6" xfId="512"/>
    <cellStyle name="Accent4 60" xfId="6329"/>
    <cellStyle name="Accent4 61" xfId="7974"/>
    <cellStyle name="Accent4 62" xfId="7984"/>
    <cellStyle name="Accent4 63" xfId="7987"/>
    <cellStyle name="Accent4 64" xfId="7990"/>
    <cellStyle name="Accent4 65" xfId="7993"/>
    <cellStyle name="Accent4 66" xfId="7996"/>
    <cellStyle name="Accent4 67" xfId="7999"/>
    <cellStyle name="Accent4 68" xfId="8002"/>
    <cellStyle name="Accent4 69" xfId="8005"/>
    <cellStyle name="Accent4 7" xfId="513"/>
    <cellStyle name="Accent4 70" xfId="8008"/>
    <cellStyle name="Accent4 71" xfId="8011"/>
    <cellStyle name="Accent4 72" xfId="8014"/>
    <cellStyle name="Accent4 73" xfId="8017"/>
    <cellStyle name="Accent4 74" xfId="8020"/>
    <cellStyle name="Accent4 75" xfId="8023"/>
    <cellStyle name="Accent4 76" xfId="8026"/>
    <cellStyle name="Accent4 77" xfId="8029"/>
    <cellStyle name="Accent4 78" xfId="8032"/>
    <cellStyle name="Accent4 79" xfId="8035"/>
    <cellStyle name="Accent4 8" xfId="514"/>
    <cellStyle name="Accent4 80" xfId="8038"/>
    <cellStyle name="Accent4 81" xfId="8041"/>
    <cellStyle name="Accent4 82" xfId="8044"/>
    <cellStyle name="Accent4 83" xfId="8047"/>
    <cellStyle name="Accent4 84" xfId="8050"/>
    <cellStyle name="Accent4 85" xfId="8053"/>
    <cellStyle name="Accent4 86" xfId="8056"/>
    <cellStyle name="Accent4 87" xfId="8059"/>
    <cellStyle name="Accent4 88" xfId="8062"/>
    <cellStyle name="Accent4 89" xfId="8065"/>
    <cellStyle name="Accent4 9" xfId="515"/>
    <cellStyle name="Accent4 90" xfId="8067"/>
    <cellStyle name="Accent4 91" xfId="8069"/>
    <cellStyle name="Accent4 92" xfId="8071"/>
    <cellStyle name="Accent4 93" xfId="8073"/>
    <cellStyle name="Accent4 94" xfId="8075"/>
    <cellStyle name="Accent4 95" xfId="8077"/>
    <cellStyle name="Accent4 96" xfId="8079"/>
    <cellStyle name="Accent4 97" xfId="8081"/>
    <cellStyle name="Accent4 98" xfId="8083"/>
    <cellStyle name="Accent4 99" xfId="8085"/>
    <cellStyle name="Accent4_Book1" xfId="516"/>
    <cellStyle name="Accent5" xfId="517"/>
    <cellStyle name="Accent5 - 20%" xfId="518"/>
    <cellStyle name="Accent5 - 40%" xfId="519"/>
    <cellStyle name="Accent5 - 60%" xfId="520"/>
    <cellStyle name="Accent5 10" xfId="521"/>
    <cellStyle name="Accent5 100" xfId="8046"/>
    <cellStyle name="Accent5 101" xfId="8049"/>
    <cellStyle name="Accent5 102" xfId="8052"/>
    <cellStyle name="Accent5 103" xfId="8055"/>
    <cellStyle name="Accent5 104" xfId="8058"/>
    <cellStyle name="Accent5 105" xfId="8061"/>
    <cellStyle name="Accent5 106" xfId="8064"/>
    <cellStyle name="Accent5 107" xfId="8066"/>
    <cellStyle name="Accent5 108" xfId="8068"/>
    <cellStyle name="Accent5 109" xfId="8070"/>
    <cellStyle name="Accent5 11" xfId="522"/>
    <cellStyle name="Accent5 110" xfId="8072"/>
    <cellStyle name="Accent5 111" xfId="8074"/>
    <cellStyle name="Accent5 112" xfId="8076"/>
    <cellStyle name="Accent5 113" xfId="8078"/>
    <cellStyle name="Accent5 114" xfId="8080"/>
    <cellStyle name="Accent5 115" xfId="8082"/>
    <cellStyle name="Accent5 116" xfId="8084"/>
    <cellStyle name="Accent5 117" xfId="8086"/>
    <cellStyle name="Accent5 118" xfId="8088"/>
    <cellStyle name="Accent5 119" xfId="8090"/>
    <cellStyle name="Accent5 12" xfId="523"/>
    <cellStyle name="Accent5 120" xfId="8092"/>
    <cellStyle name="Accent5 121" xfId="8094"/>
    <cellStyle name="Accent5 122" xfId="8096"/>
    <cellStyle name="Accent5 123" xfId="8098"/>
    <cellStyle name="Accent5 124" xfId="8100"/>
    <cellStyle name="Accent5 125" xfId="8102"/>
    <cellStyle name="Accent5 126" xfId="8104"/>
    <cellStyle name="Accent5 127" xfId="8106"/>
    <cellStyle name="Accent5 128" xfId="8108"/>
    <cellStyle name="Accent5 129" xfId="8110"/>
    <cellStyle name="Accent5 13" xfId="524"/>
    <cellStyle name="Accent5 130" xfId="8112"/>
    <cellStyle name="Accent5 131" xfId="8114"/>
    <cellStyle name="Accent5 132" xfId="8116"/>
    <cellStyle name="Accent5 133" xfId="8118"/>
    <cellStyle name="Accent5 134" xfId="8120"/>
    <cellStyle name="Accent5 135" xfId="8122"/>
    <cellStyle name="Accent5 136" xfId="8124"/>
    <cellStyle name="Accent5 137" xfId="8126"/>
    <cellStyle name="Accent5 138" xfId="8128"/>
    <cellStyle name="Accent5 139" xfId="8130"/>
    <cellStyle name="Accent5 14" xfId="525"/>
    <cellStyle name="Accent5 140" xfId="8132"/>
    <cellStyle name="Accent5 141" xfId="8134"/>
    <cellStyle name="Accent5 142" xfId="8136"/>
    <cellStyle name="Accent5 143" xfId="8138"/>
    <cellStyle name="Accent5 144" xfId="8140"/>
    <cellStyle name="Accent5 145" xfId="8142"/>
    <cellStyle name="Accent5 146" xfId="8144"/>
    <cellStyle name="Accent5 147" xfId="8146"/>
    <cellStyle name="Accent5 148" xfId="8148"/>
    <cellStyle name="Accent5 149" xfId="8150"/>
    <cellStyle name="Accent5 15" xfId="526"/>
    <cellStyle name="Accent5 150" xfId="8152"/>
    <cellStyle name="Accent5 16" xfId="527"/>
    <cellStyle name="Accent5 17" xfId="528"/>
    <cellStyle name="Accent5 18" xfId="529"/>
    <cellStyle name="Accent5 19" xfId="530"/>
    <cellStyle name="Accent5 2" xfId="531"/>
    <cellStyle name="Accent5 2 2" xfId="532"/>
    <cellStyle name="Accent5 20" xfId="533"/>
    <cellStyle name="Accent5 21" xfId="534"/>
    <cellStyle name="Accent5 22" xfId="535"/>
    <cellStyle name="Accent5 23" xfId="536"/>
    <cellStyle name="Accent5 24" xfId="537"/>
    <cellStyle name="Accent5 25" xfId="538"/>
    <cellStyle name="Accent5 26" xfId="539"/>
    <cellStyle name="Accent5 27" xfId="540"/>
    <cellStyle name="Accent5 28" xfId="541"/>
    <cellStyle name="Accent5 29" xfId="542"/>
    <cellStyle name="Accent5 3" xfId="543"/>
    <cellStyle name="Accent5 30" xfId="544"/>
    <cellStyle name="Accent5 31" xfId="545"/>
    <cellStyle name="Accent5 32" xfId="546"/>
    <cellStyle name="Accent5 33" xfId="547"/>
    <cellStyle name="Accent5 34" xfId="548"/>
    <cellStyle name="Accent5 35" xfId="549"/>
    <cellStyle name="Accent5 36" xfId="550"/>
    <cellStyle name="Accent5 37" xfId="551"/>
    <cellStyle name="Accent5 38" xfId="552"/>
    <cellStyle name="Accent5 39" xfId="553"/>
    <cellStyle name="Accent5 4" xfId="554"/>
    <cellStyle name="Accent5 40" xfId="555"/>
    <cellStyle name="Accent5 41" xfId="556"/>
    <cellStyle name="Accent5 42" xfId="5312"/>
    <cellStyle name="Accent5 43" xfId="6277"/>
    <cellStyle name="Accent5 44" xfId="6296"/>
    <cellStyle name="Accent5 45" xfId="5318"/>
    <cellStyle name="Accent5 46" xfId="6287"/>
    <cellStyle name="Accent5 47" xfId="6311"/>
    <cellStyle name="Accent5 48" xfId="7725"/>
    <cellStyle name="Accent5 49" xfId="7953"/>
    <cellStyle name="Accent5 5" xfId="557"/>
    <cellStyle name="Accent5 50" xfId="7311"/>
    <cellStyle name="Accent5 51" xfId="7922"/>
    <cellStyle name="Accent5 52" xfId="7221"/>
    <cellStyle name="Accent5 53" xfId="7896"/>
    <cellStyle name="Accent5 54" xfId="7202"/>
    <cellStyle name="Accent5 55" xfId="7872"/>
    <cellStyle name="Accent5 56" xfId="7184"/>
    <cellStyle name="Accent5 57" xfId="7851"/>
    <cellStyle name="Accent5 58" xfId="7128"/>
    <cellStyle name="Accent5 59" xfId="7834"/>
    <cellStyle name="Accent5 6" xfId="558"/>
    <cellStyle name="Accent5 60" xfId="7112"/>
    <cellStyle name="Accent5 61" xfId="7819"/>
    <cellStyle name="Accent5 62" xfId="6988"/>
    <cellStyle name="Accent5 63" xfId="7805"/>
    <cellStyle name="Accent5 64" xfId="6910"/>
    <cellStyle name="Accent5 65" xfId="7791"/>
    <cellStyle name="Accent5 66" xfId="6839"/>
    <cellStyle name="Accent5 67" xfId="7779"/>
    <cellStyle name="Accent5 68" xfId="6810"/>
    <cellStyle name="Accent5 69" xfId="7768"/>
    <cellStyle name="Accent5 7" xfId="559"/>
    <cellStyle name="Accent5 70" xfId="6781"/>
    <cellStyle name="Accent5 71" xfId="7759"/>
    <cellStyle name="Accent5 72" xfId="6752"/>
    <cellStyle name="Accent5 73" xfId="7750"/>
    <cellStyle name="Accent5 74" xfId="7843"/>
    <cellStyle name="Accent5 75" xfId="7122"/>
    <cellStyle name="Accent5 76" xfId="7827"/>
    <cellStyle name="Accent5 77" xfId="7106"/>
    <cellStyle name="Accent5 78" xfId="7856"/>
    <cellStyle name="Accent5 79" xfId="7983"/>
    <cellStyle name="Accent5 8" xfId="560"/>
    <cellStyle name="Accent5 80" xfId="7986"/>
    <cellStyle name="Accent5 81" xfId="7989"/>
    <cellStyle name="Accent5 82" xfId="7992"/>
    <cellStyle name="Accent5 83" xfId="7995"/>
    <cellStyle name="Accent5 84" xfId="7998"/>
    <cellStyle name="Accent5 85" xfId="8001"/>
    <cellStyle name="Accent5 86" xfId="8004"/>
    <cellStyle name="Accent5 87" xfId="8007"/>
    <cellStyle name="Accent5 88" xfId="8010"/>
    <cellStyle name="Accent5 89" xfId="8013"/>
    <cellStyle name="Accent5 9" xfId="561"/>
    <cellStyle name="Accent5 90" xfId="8016"/>
    <cellStyle name="Accent5 91" xfId="8019"/>
    <cellStyle name="Accent5 92" xfId="8022"/>
    <cellStyle name="Accent5 93" xfId="8025"/>
    <cellStyle name="Accent5 94" xfId="8028"/>
    <cellStyle name="Accent5 95" xfId="8031"/>
    <cellStyle name="Accent5 96" xfId="8034"/>
    <cellStyle name="Accent5 97" xfId="8037"/>
    <cellStyle name="Accent5 98" xfId="8040"/>
    <cellStyle name="Accent5 99" xfId="8043"/>
    <cellStyle name="Accent5_TYTB-UT_Estimate Cost M&amp;E Rev00B_1301-16" xfId="562"/>
    <cellStyle name="Accent6" xfId="563"/>
    <cellStyle name="Accent6 - 20%" xfId="564"/>
    <cellStyle name="Accent6 - 40%" xfId="565"/>
    <cellStyle name="Accent6 - 60%" xfId="566"/>
    <cellStyle name="Accent6 10" xfId="567"/>
    <cellStyle name="Accent6 100" xfId="6658"/>
    <cellStyle name="Accent6 101" xfId="6395"/>
    <cellStyle name="Accent6 102" xfId="6654"/>
    <cellStyle name="Accent6 103" xfId="6399"/>
    <cellStyle name="Accent6 104" xfId="6650"/>
    <cellStyle name="Accent6 105" xfId="6404"/>
    <cellStyle name="Accent6 106" xfId="6646"/>
    <cellStyle name="Accent6 107" xfId="6409"/>
    <cellStyle name="Accent6 108" xfId="6642"/>
    <cellStyle name="Accent6 109" xfId="6413"/>
    <cellStyle name="Accent6 11" xfId="568"/>
    <cellStyle name="Accent6 110" xfId="6638"/>
    <cellStyle name="Accent6 111" xfId="6417"/>
    <cellStyle name="Accent6 112" xfId="6634"/>
    <cellStyle name="Accent6 113" xfId="6421"/>
    <cellStyle name="Accent6 114" xfId="6630"/>
    <cellStyle name="Accent6 115" xfId="6425"/>
    <cellStyle name="Accent6 116" xfId="6626"/>
    <cellStyle name="Accent6 117" xfId="6429"/>
    <cellStyle name="Accent6 118" xfId="6622"/>
    <cellStyle name="Accent6 119" xfId="6433"/>
    <cellStyle name="Accent6 12" xfId="569"/>
    <cellStyle name="Accent6 120" xfId="6618"/>
    <cellStyle name="Accent6 121" xfId="6437"/>
    <cellStyle name="Accent6 122" xfId="6616"/>
    <cellStyle name="Accent6 123" xfId="6440"/>
    <cellStyle name="Accent6 124" xfId="6613"/>
    <cellStyle name="Accent6 125" xfId="6443"/>
    <cellStyle name="Accent6 126" xfId="6611"/>
    <cellStyle name="Accent6 127" xfId="6446"/>
    <cellStyle name="Accent6 128" xfId="6517"/>
    <cellStyle name="Accent6 129" xfId="6448"/>
    <cellStyle name="Accent6 13" xfId="570"/>
    <cellStyle name="Accent6 130" xfId="6496"/>
    <cellStyle name="Accent6 131" xfId="6450"/>
    <cellStyle name="Accent6 132" xfId="6495"/>
    <cellStyle name="Accent6 133" xfId="6453"/>
    <cellStyle name="Accent6 134" xfId="6493"/>
    <cellStyle name="Accent6 135" xfId="7244"/>
    <cellStyle name="Accent6 136" xfId="7931"/>
    <cellStyle name="Accent6 137" xfId="7207"/>
    <cellStyle name="Accent6 138" xfId="7904"/>
    <cellStyle name="Accent6 139" xfId="7208"/>
    <cellStyle name="Accent6 14" xfId="571"/>
    <cellStyle name="Accent6 140" xfId="7879"/>
    <cellStyle name="Accent6 141" xfId="7190"/>
    <cellStyle name="Accent6 142" xfId="7858"/>
    <cellStyle name="Accent6 143" xfId="6462"/>
    <cellStyle name="Accent6 144" xfId="6487"/>
    <cellStyle name="Accent6 145" xfId="6463"/>
    <cellStyle name="Accent6 146" xfId="6468"/>
    <cellStyle name="Accent6 147" xfId="6464"/>
    <cellStyle name="Accent6 148" xfId="6467"/>
    <cellStyle name="Accent6 149" xfId="6465"/>
    <cellStyle name="Accent6 15" xfId="572"/>
    <cellStyle name="Accent6 150" xfId="6466"/>
    <cellStyle name="Accent6 16" xfId="573"/>
    <cellStyle name="Accent6 17" xfId="574"/>
    <cellStyle name="Accent6 18" xfId="575"/>
    <cellStyle name="Accent6 19" xfId="576"/>
    <cellStyle name="Accent6 2" xfId="577"/>
    <cellStyle name="Accent6 2 2" xfId="578"/>
    <cellStyle name="Accent6 20" xfId="579"/>
    <cellStyle name="Accent6 21" xfId="580"/>
    <cellStyle name="Accent6 22" xfId="581"/>
    <cellStyle name="Accent6 23" xfId="582"/>
    <cellStyle name="Accent6 24" xfId="583"/>
    <cellStyle name="Accent6 25" xfId="584"/>
    <cellStyle name="Accent6 26" xfId="585"/>
    <cellStyle name="Accent6 27" xfId="586"/>
    <cellStyle name="Accent6 28" xfId="587"/>
    <cellStyle name="Accent6 29" xfId="588"/>
    <cellStyle name="Accent6 3" xfId="589"/>
    <cellStyle name="Accent6 30" xfId="590"/>
    <cellStyle name="Accent6 31" xfId="591"/>
    <cellStyle name="Accent6 32" xfId="592"/>
    <cellStyle name="Accent6 33" xfId="593"/>
    <cellStyle name="Accent6 34" xfId="594"/>
    <cellStyle name="Accent6 35" xfId="595"/>
    <cellStyle name="Accent6 36" xfId="596"/>
    <cellStyle name="Accent6 37" xfId="597"/>
    <cellStyle name="Accent6 38" xfId="598"/>
    <cellStyle name="Accent6 39" xfId="599"/>
    <cellStyle name="Accent6 4" xfId="600"/>
    <cellStyle name="Accent6 40" xfId="601"/>
    <cellStyle name="Accent6 41" xfId="602"/>
    <cellStyle name="Accent6 42" xfId="5313"/>
    <cellStyle name="Accent6 43" xfId="6276"/>
    <cellStyle name="Accent6 44" xfId="6295"/>
    <cellStyle name="Accent6 45" xfId="5317"/>
    <cellStyle name="Accent6 46" xfId="6286"/>
    <cellStyle name="Accent6 47" xfId="6312"/>
    <cellStyle name="Accent6 48" xfId="7724"/>
    <cellStyle name="Accent6 49" xfId="7952"/>
    <cellStyle name="Accent6 5" xfId="603"/>
    <cellStyle name="Accent6 50" xfId="7310"/>
    <cellStyle name="Accent6 51" xfId="7921"/>
    <cellStyle name="Accent6 52" xfId="7219"/>
    <cellStyle name="Accent6 53" xfId="7895"/>
    <cellStyle name="Accent6 54" xfId="7201"/>
    <cellStyle name="Accent6 55" xfId="7871"/>
    <cellStyle name="Accent6 56" xfId="7183"/>
    <cellStyle name="Accent6 57" xfId="7850"/>
    <cellStyle name="Accent6 58" xfId="7243"/>
    <cellStyle name="Accent6 59" xfId="7833"/>
    <cellStyle name="Accent6 6" xfId="604"/>
    <cellStyle name="Accent6 60" xfId="7206"/>
    <cellStyle name="Accent6 61" xfId="7818"/>
    <cellStyle name="Accent6 62" xfId="6987"/>
    <cellStyle name="Accent6 63" xfId="7804"/>
    <cellStyle name="Accent6 64" xfId="6903"/>
    <cellStyle name="Accent6 65" xfId="7790"/>
    <cellStyle name="Accent6 66" xfId="6841"/>
    <cellStyle name="Accent6 67" xfId="7778"/>
    <cellStyle name="Accent6 68" xfId="6338"/>
    <cellStyle name="Accent6 69" xfId="7932"/>
    <cellStyle name="Accent6 7" xfId="605"/>
    <cellStyle name="Accent6 70" xfId="6782"/>
    <cellStyle name="Accent6 71" xfId="7905"/>
    <cellStyle name="Accent6 72" xfId="6753"/>
    <cellStyle name="Accent6 73" xfId="7880"/>
    <cellStyle name="Accent6 74" xfId="6741"/>
    <cellStyle name="Accent6 75" xfId="7859"/>
    <cellStyle name="Accent6 76" xfId="6731"/>
    <cellStyle name="Accent6 77" xfId="7733"/>
    <cellStyle name="Accent6 78" xfId="6721"/>
    <cellStyle name="Accent6 79" xfId="6345"/>
    <cellStyle name="Accent6 8" xfId="606"/>
    <cellStyle name="Accent6 80" xfId="6711"/>
    <cellStyle name="Accent6 81" xfId="6350"/>
    <cellStyle name="Accent6 82" xfId="6704"/>
    <cellStyle name="Accent6 83" xfId="6354"/>
    <cellStyle name="Accent6 84" xfId="6698"/>
    <cellStyle name="Accent6 85" xfId="6305"/>
    <cellStyle name="Accent6 86" xfId="6692"/>
    <cellStyle name="Accent6 87" xfId="7134"/>
    <cellStyle name="Accent6 88" xfId="6685"/>
    <cellStyle name="Accent6 89" xfId="6367"/>
    <cellStyle name="Accent6 9" xfId="607"/>
    <cellStyle name="Accent6 90" xfId="6679"/>
    <cellStyle name="Accent6 91" xfId="6374"/>
    <cellStyle name="Accent6 92" xfId="6675"/>
    <cellStyle name="Accent6 93" xfId="6378"/>
    <cellStyle name="Accent6 94" xfId="6671"/>
    <cellStyle name="Accent6 95" xfId="6383"/>
    <cellStyle name="Accent6 96" xfId="6666"/>
    <cellStyle name="Accent6 97" xfId="6387"/>
    <cellStyle name="Accent6 98" xfId="6662"/>
    <cellStyle name="Accent6 99" xfId="6391"/>
    <cellStyle name="Accent6_TYTB-UT_Estimate Cost M&amp;E Rev00B_1301-16" xfId="608"/>
    <cellStyle name="AeE­ [0]_¼oAa½CAu " xfId="609"/>
    <cellStyle name="ÅëÈ­ [0]_INQUIRY ¿µ¾÷ÃßÁø " xfId="610"/>
    <cellStyle name="AeE­ [0]_INQUIRY ¿μ¾÷AßAø " xfId="611"/>
    <cellStyle name="AeE­_¼oAa½CAu " xfId="612"/>
    <cellStyle name="ÅëÈ­_INQUIRY ¿µ¾÷ÃßÁø " xfId="613"/>
    <cellStyle name="AeE­_INQUIRY ¿μ¾÷AßAø " xfId="614"/>
    <cellStyle name="AeE¡ⓒ [0]_¨uoAa¨oCAu " xfId="615"/>
    <cellStyle name="AeE¡ⓒ_¨uoAa¨oCAu " xfId="616"/>
    <cellStyle name="AÞ¸¶ [0]_¼oAa½CAu " xfId="617"/>
    <cellStyle name="ÄÞ¸¶ [0]_INQUIRY ¿µ¾÷ÃßÁø " xfId="618"/>
    <cellStyle name="AÞ¸¶ [0]_INQUIRY ¿μ¾÷AßAø " xfId="619"/>
    <cellStyle name="AÞ¸¶_¼oAa½CAu " xfId="620"/>
    <cellStyle name="ÄÞ¸¶_INQUIRY ¿µ¾÷ÃßÁø " xfId="621"/>
    <cellStyle name="AÞ¸¶_INQUIRY ¿μ¾÷AßAø " xfId="622"/>
    <cellStyle name="Bad" xfId="623"/>
    <cellStyle name="Bad 2" xfId="624"/>
    <cellStyle name="Bad 2 2" xfId="625"/>
    <cellStyle name="Bad 3" xfId="626"/>
    <cellStyle name="Bad 4" xfId="627"/>
    <cellStyle name="Bad_TYTB-UT_Estimate Cost M&amp;E Rev00B_1301-16" xfId="628"/>
    <cellStyle name="Body" xfId="629"/>
    <cellStyle name="BOLDSH - Style1" xfId="630"/>
    <cellStyle name="BOLDSH - Style1 2" xfId="631"/>
    <cellStyle name="BOLDSH - Style1 3" xfId="632"/>
    <cellStyle name="BOLDSH - Style1 4" xfId="633"/>
    <cellStyle name="BOLDSH - Style1 5" xfId="634"/>
    <cellStyle name="C¡IA¨ª_¡ic¨u¡A¨￢I¨￢¡Æ AN¡Æe " xfId="635"/>
    <cellStyle name="Ç¥ÁØ_¿µ¾÷ÇöÈ² " xfId="636"/>
    <cellStyle name="C￥AØ_¿uº°A¸≫c½CAu_³≫ºI°eE¹´e AßA¤A÷AI " xfId="637"/>
    <cellStyle name="Ç¥ÁØ_»ç¾÷ºÎº° ÃÑ°è " xfId="638"/>
    <cellStyle name="C￥AØ_≫c¾÷ºIº° AN°e " xfId="639"/>
    <cellStyle name="Ç¥ÁØ_0N-HANDLING " xfId="640"/>
    <cellStyle name="C￥AØ_¼±AoAc°i_1_³≫ºI°eE¹´e AßA¤A÷AI " xfId="641"/>
    <cellStyle name="Ç¥ÁØ_5-1±¤°í " xfId="642"/>
    <cellStyle name="C￥AØ_5-1±¤°i _6RCB1 " xfId="643"/>
    <cellStyle name="Ç¥ÁØ_Áý°èÇ¥(2¿ù) " xfId="644"/>
    <cellStyle name="C￥AØ_CoAo¹yAI °A¾×¿ⓒ½A " xfId="645"/>
    <cellStyle name="Ç¥ÁØ_Sheet1_¿µ¾÷ÇöÈ² " xfId="646"/>
    <cellStyle name="Calc Currency (0)" xfId="647"/>
    <cellStyle name="Calc Currency (2)" xfId="648"/>
    <cellStyle name="Calc Percent (0)" xfId="649"/>
    <cellStyle name="Calc Percent (1)" xfId="650"/>
    <cellStyle name="Calc Percent (2)" xfId="651"/>
    <cellStyle name="Calc Units (0)" xfId="652"/>
    <cellStyle name="Calc Units (1)" xfId="653"/>
    <cellStyle name="Calc Units (2)" xfId="654"/>
    <cellStyle name="Calculation" xfId="655"/>
    <cellStyle name="Calculation 10" xfId="656"/>
    <cellStyle name="Calculation 11" xfId="657"/>
    <cellStyle name="Calculation 12" xfId="658"/>
    <cellStyle name="Calculation 13" xfId="659"/>
    <cellStyle name="Calculation 14" xfId="660"/>
    <cellStyle name="Calculation 2" xfId="661"/>
    <cellStyle name="Calculation 2 2" xfId="662"/>
    <cellStyle name="Calculation 2 3" xfId="663"/>
    <cellStyle name="Calculation 2 4" xfId="664"/>
    <cellStyle name="Calculation 2 5" xfId="665"/>
    <cellStyle name="Calculation 2 6" xfId="666"/>
    <cellStyle name="Calculation 2 7" xfId="667"/>
    <cellStyle name="Calculation 3" xfId="668"/>
    <cellStyle name="Calculation 3 2" xfId="669"/>
    <cellStyle name="Calculation 3 3" xfId="670"/>
    <cellStyle name="Calculation 3 4" xfId="671"/>
    <cellStyle name="Calculation 3 5" xfId="672"/>
    <cellStyle name="Calculation 4" xfId="673"/>
    <cellStyle name="Calculation 4 2" xfId="674"/>
    <cellStyle name="Calculation 4 3" xfId="675"/>
    <cellStyle name="Calculation 4 4" xfId="676"/>
    <cellStyle name="Calculation 4 5" xfId="677"/>
    <cellStyle name="Calculation 5" xfId="678"/>
    <cellStyle name="Calculation 6" xfId="679"/>
    <cellStyle name="Calculation 7" xfId="680"/>
    <cellStyle name="Calculation 8" xfId="681"/>
    <cellStyle name="Calculation 9" xfId="682"/>
    <cellStyle name="Calculation_Book1" xfId="683"/>
    <cellStyle name="category" xfId="684"/>
    <cellStyle name="Change A&amp;ll" xfId="685"/>
    <cellStyle name="Change A&amp;ll 2" xfId="686"/>
    <cellStyle name="Change A&amp;ll 2 2" xfId="8332"/>
    <cellStyle name="Change A&amp;ll 3" xfId="8331"/>
    <cellStyle name="Check Cell" xfId="687"/>
    <cellStyle name="Check Cell 2" xfId="688"/>
    <cellStyle name="Check Cell 2 2" xfId="689"/>
    <cellStyle name="Check Cell 3" xfId="690"/>
    <cellStyle name="Check Cell 4" xfId="691"/>
    <cellStyle name="Check Cell_BOQ 5-8-56" xfId="692"/>
    <cellStyle name="Column Heading" xfId="693"/>
    <cellStyle name="Column Heading 2" xfId="694"/>
    <cellStyle name="Column Heading 2 2" xfId="8335"/>
    <cellStyle name="Column Heading 3" xfId="8334"/>
    <cellStyle name="Comma  - Style1" xfId="695"/>
    <cellStyle name="Comma  - Style2" xfId="696"/>
    <cellStyle name="Comma  - Style3" xfId="697"/>
    <cellStyle name="Comma  - Style4" xfId="698"/>
    <cellStyle name="Comma  - Style5" xfId="699"/>
    <cellStyle name="Comma  - Style6" xfId="700"/>
    <cellStyle name="Comma  - Style7" xfId="701"/>
    <cellStyle name="Comma  - Style8" xfId="702"/>
    <cellStyle name="Comma  - ต้นแบบ1" xfId="703"/>
    <cellStyle name="Comma  - ต้นแบบ2" xfId="704"/>
    <cellStyle name="Comma  - ต้นแบบ3" xfId="705"/>
    <cellStyle name="Comma  - ต้นแบบ4" xfId="706"/>
    <cellStyle name="Comma  - ต้นแบบ5" xfId="707"/>
    <cellStyle name="Comma  - ต้นแบบ6" xfId="708"/>
    <cellStyle name="Comma  - ต้นแบบ7" xfId="709"/>
    <cellStyle name="Comma  - ต้นแบบ8" xfId="710"/>
    <cellStyle name="Comma [0] 2" xfId="711"/>
    <cellStyle name="Comma [00]" xfId="712"/>
    <cellStyle name="Comma 10" xfId="713"/>
    <cellStyle name="Comma 10 10" xfId="714"/>
    <cellStyle name="Comma 10 11" xfId="715"/>
    <cellStyle name="Comma 10 2" xfId="716"/>
    <cellStyle name="Comma 10 2 2" xfId="717"/>
    <cellStyle name="Comma 10 2 3" xfId="718"/>
    <cellStyle name="Comma 10 3" xfId="719"/>
    <cellStyle name="Comma 10 4" xfId="720"/>
    <cellStyle name="Comma 10 5" xfId="721"/>
    <cellStyle name="Comma 10 6" xfId="722"/>
    <cellStyle name="Comma 10 7" xfId="723"/>
    <cellStyle name="Comma 10 8" xfId="724"/>
    <cellStyle name="Comma 10 9" xfId="725"/>
    <cellStyle name="Comma 100" xfId="726"/>
    <cellStyle name="Comma 101" xfId="727"/>
    <cellStyle name="Comma 102" xfId="728"/>
    <cellStyle name="Comma 103" xfId="729"/>
    <cellStyle name="Comma 104" xfId="730"/>
    <cellStyle name="Comma 105" xfId="731"/>
    <cellStyle name="Comma 106" xfId="732"/>
    <cellStyle name="Comma 107" xfId="733"/>
    <cellStyle name="Comma 108" xfId="734"/>
    <cellStyle name="Comma 109" xfId="735"/>
    <cellStyle name="Comma 11" xfId="736"/>
    <cellStyle name="Comma 11 2" xfId="737"/>
    <cellStyle name="Comma 11 2 2" xfId="738"/>
    <cellStyle name="Comma 11 2 2 2" xfId="8256"/>
    <cellStyle name="Comma 11 2 3" xfId="4239"/>
    <cellStyle name="Comma 11 2 3 2" xfId="22156"/>
    <cellStyle name="Comma 11 2 3 3" xfId="22188"/>
    <cellStyle name="Comma 11 2 4" xfId="8255"/>
    <cellStyle name="Comma 110" xfId="739"/>
    <cellStyle name="Comma 111" xfId="740"/>
    <cellStyle name="Comma 112" xfId="741"/>
    <cellStyle name="Comma 113" xfId="742"/>
    <cellStyle name="Comma 114" xfId="743"/>
    <cellStyle name="Comma 115" xfId="744"/>
    <cellStyle name="Comma 116" xfId="745"/>
    <cellStyle name="Comma 117" xfId="746"/>
    <cellStyle name="Comma 118" xfId="747"/>
    <cellStyle name="Comma 119" xfId="748"/>
    <cellStyle name="Comma 12" xfId="749"/>
    <cellStyle name="Comma 12 2" xfId="750"/>
    <cellStyle name="Comma 120" xfId="751"/>
    <cellStyle name="Comma 121" xfId="752"/>
    <cellStyle name="Comma 122" xfId="753"/>
    <cellStyle name="Comma 123" xfId="754"/>
    <cellStyle name="Comma 124" xfId="755"/>
    <cellStyle name="Comma 125" xfId="756"/>
    <cellStyle name="Comma 126" xfId="757"/>
    <cellStyle name="Comma 127" xfId="758"/>
    <cellStyle name="Comma 128" xfId="759"/>
    <cellStyle name="Comma 129" xfId="760"/>
    <cellStyle name="Comma 13" xfId="761"/>
    <cellStyle name="Comma 130" xfId="762"/>
    <cellStyle name="Comma 131" xfId="763"/>
    <cellStyle name="Comma 132" xfId="764"/>
    <cellStyle name="Comma 133" xfId="765"/>
    <cellStyle name="Comma 134" xfId="5316"/>
    <cellStyle name="Comma 135" xfId="766"/>
    <cellStyle name="Comma 136" xfId="6292"/>
    <cellStyle name="Comma 137" xfId="767"/>
    <cellStyle name="Comma 138" xfId="6283"/>
    <cellStyle name="Comma 139" xfId="6319"/>
    <cellStyle name="Comma 14" xfId="768"/>
    <cellStyle name="Comma 14 2" xfId="769"/>
    <cellStyle name="Comma 140" xfId="7718"/>
    <cellStyle name="Comma 141" xfId="7937"/>
    <cellStyle name="Comma 142" xfId="7303"/>
    <cellStyle name="Comma 143" xfId="7910"/>
    <cellStyle name="Comma 144" xfId="7213"/>
    <cellStyle name="Comma 145" xfId="7884"/>
    <cellStyle name="Comma 146" xfId="7195"/>
    <cellStyle name="Comma 147" xfId="7861"/>
    <cellStyle name="Comma 148" xfId="7157"/>
    <cellStyle name="Comma 149" xfId="7844"/>
    <cellStyle name="Comma 15" xfId="770"/>
    <cellStyle name="Comma 150" xfId="7123"/>
    <cellStyle name="Comma 151" xfId="7828"/>
    <cellStyle name="Comma 152" xfId="7107"/>
    <cellStyle name="Comma 153" xfId="7716"/>
    <cellStyle name="Comma 154" xfId="6981"/>
    <cellStyle name="Comma 155" xfId="7301"/>
    <cellStyle name="Comma 156" xfId="6884"/>
    <cellStyle name="Comma 157" xfId="7211"/>
    <cellStyle name="Comma 158" xfId="6836"/>
    <cellStyle name="Comma 159" xfId="7194"/>
    <cellStyle name="Comma 16" xfId="771"/>
    <cellStyle name="Comma 160" xfId="6789"/>
    <cellStyle name="Comma 161" xfId="7156"/>
    <cellStyle name="Comma 162" xfId="6778"/>
    <cellStyle name="Comma 163" xfId="7758"/>
    <cellStyle name="Comma 164" xfId="6749"/>
    <cellStyle name="Comma 165" xfId="7849"/>
    <cellStyle name="Comma 166" xfId="7127"/>
    <cellStyle name="Comma 167" xfId="7832"/>
    <cellStyle name="Comma 168" xfId="6336"/>
    <cellStyle name="Comma 169" xfId="7817"/>
    <cellStyle name="Comma 17" xfId="772"/>
    <cellStyle name="Comma 17 2" xfId="773"/>
    <cellStyle name="Comma 17 3" xfId="774"/>
    <cellStyle name="Comma 17 3 2" xfId="775"/>
    <cellStyle name="Comma 17 3 2 10" xfId="4240"/>
    <cellStyle name="Comma 17 3 2 10 2" xfId="10366"/>
    <cellStyle name="Comma 17 3 2 10 2 2" xfId="18334"/>
    <cellStyle name="Comma 17 3 2 10 3" xfId="13925"/>
    <cellStyle name="Comma 17 3 2 11" xfId="8851"/>
    <cellStyle name="Comma 17 3 2 11 2" xfId="17277"/>
    <cellStyle name="Comma 17 3 2 12" xfId="21190"/>
    <cellStyle name="Comma 17 3 2 2" xfId="776"/>
    <cellStyle name="Comma 17 3 2 2 2" xfId="777"/>
    <cellStyle name="Comma 17 3 2 2 2 2" xfId="778"/>
    <cellStyle name="Comma 17 3 2 2 2 2 2" xfId="779"/>
    <cellStyle name="Comma 17 3 2 2 2 2 2 2" xfId="5335"/>
    <cellStyle name="Comma 17 3 2 2 2 2 2 2 2" xfId="11311"/>
    <cellStyle name="Comma 17 3 2 2 2 2 2 2 2 2" xfId="19269"/>
    <cellStyle name="Comma 17 3 2 2 2 2 2 2 3" xfId="14860"/>
    <cellStyle name="Comma 17 3 2 2 2 2 3" xfId="6472"/>
    <cellStyle name="Comma 17 3 2 2 2 2 3 2" xfId="12246"/>
    <cellStyle name="Comma 17 3 2 2 2 2 3 2 2" xfId="20201"/>
    <cellStyle name="Comma 17 3 2 2 2 2 3 3" xfId="15792"/>
    <cellStyle name="Comma 17 3 2 2 2 2 4" xfId="4243"/>
    <cellStyle name="Comma 17 3 2 2 2 2 4 2" xfId="10369"/>
    <cellStyle name="Comma 17 3 2 2 2 2 4 2 2" xfId="18337"/>
    <cellStyle name="Comma 17 3 2 2 2 2 4 3" xfId="13928"/>
    <cellStyle name="Comma 17 3 2 2 2 2 5" xfId="8848"/>
    <cellStyle name="Comma 17 3 2 2 2 2 5 2" xfId="17274"/>
    <cellStyle name="Comma 17 3 2 2 2 2 6" xfId="21193"/>
    <cellStyle name="Comma 17 3 2 2 2 3" xfId="780"/>
    <cellStyle name="Comma 17 3 2 2 2 3 2" xfId="5334"/>
    <cellStyle name="Comma 17 3 2 2 2 3 2 2" xfId="11310"/>
    <cellStyle name="Comma 17 3 2 2 2 3 2 2 2" xfId="19268"/>
    <cellStyle name="Comma 17 3 2 2 2 3 2 3" xfId="14859"/>
    <cellStyle name="Comma 17 3 2 2 2 4" xfId="6471"/>
    <cellStyle name="Comma 17 3 2 2 2 4 2" xfId="12245"/>
    <cellStyle name="Comma 17 3 2 2 2 4 2 2" xfId="20200"/>
    <cellStyle name="Comma 17 3 2 2 2 4 3" xfId="15791"/>
    <cellStyle name="Comma 17 3 2 2 2 5" xfId="4242"/>
    <cellStyle name="Comma 17 3 2 2 2 5 2" xfId="10368"/>
    <cellStyle name="Comma 17 3 2 2 2 5 2 2" xfId="18336"/>
    <cellStyle name="Comma 17 3 2 2 2 5 3" xfId="13927"/>
    <cellStyle name="Comma 17 3 2 2 2 6" xfId="8849"/>
    <cellStyle name="Comma 17 3 2 2 2 6 2" xfId="17275"/>
    <cellStyle name="Comma 17 3 2 2 2 7" xfId="21192"/>
    <cellStyle name="Comma 17 3 2 2 3" xfId="781"/>
    <cellStyle name="Comma 17 3 2 2 3 2" xfId="782"/>
    <cellStyle name="Comma 17 3 2 2 3 2 2" xfId="5336"/>
    <cellStyle name="Comma 17 3 2 2 3 2 2 2" xfId="11312"/>
    <cellStyle name="Comma 17 3 2 2 3 2 2 2 2" xfId="19270"/>
    <cellStyle name="Comma 17 3 2 2 3 2 2 3" xfId="14861"/>
    <cellStyle name="Comma 17 3 2 2 3 3" xfId="6473"/>
    <cellStyle name="Comma 17 3 2 2 3 3 2" xfId="12247"/>
    <cellStyle name="Comma 17 3 2 2 3 3 2 2" xfId="20202"/>
    <cellStyle name="Comma 17 3 2 2 3 3 3" xfId="15793"/>
    <cellStyle name="Comma 17 3 2 2 3 4" xfId="4244"/>
    <cellStyle name="Comma 17 3 2 2 3 4 2" xfId="10370"/>
    <cellStyle name="Comma 17 3 2 2 3 4 2 2" xfId="18338"/>
    <cellStyle name="Comma 17 3 2 2 3 4 3" xfId="13929"/>
    <cellStyle name="Comma 17 3 2 2 3 5" xfId="8847"/>
    <cellStyle name="Comma 17 3 2 2 3 5 2" xfId="17273"/>
    <cellStyle name="Comma 17 3 2 2 3 6" xfId="21194"/>
    <cellStyle name="Comma 17 3 2 2 4" xfId="783"/>
    <cellStyle name="Comma 17 3 2 2 4 2" xfId="5333"/>
    <cellStyle name="Comma 17 3 2 2 4 2 2" xfId="11309"/>
    <cellStyle name="Comma 17 3 2 2 4 2 2 2" xfId="19267"/>
    <cellStyle name="Comma 17 3 2 2 4 2 3" xfId="14858"/>
    <cellStyle name="Comma 17 3 2 2 5" xfId="6470"/>
    <cellStyle name="Comma 17 3 2 2 5 2" xfId="12244"/>
    <cellStyle name="Comma 17 3 2 2 5 2 2" xfId="20199"/>
    <cellStyle name="Comma 17 3 2 2 5 3" xfId="15790"/>
    <cellStyle name="Comma 17 3 2 2 6" xfId="4241"/>
    <cellStyle name="Comma 17 3 2 2 6 2" xfId="10367"/>
    <cellStyle name="Comma 17 3 2 2 6 2 2" xfId="18335"/>
    <cellStyle name="Comma 17 3 2 2 6 3" xfId="13926"/>
    <cellStyle name="Comma 17 3 2 2 7" xfId="8850"/>
    <cellStyle name="Comma 17 3 2 2 7 2" xfId="17276"/>
    <cellStyle name="Comma 17 3 2 2 8" xfId="21191"/>
    <cellStyle name="Comma 17 3 2 3" xfId="784"/>
    <cellStyle name="Comma 17 3 2 3 2" xfId="785"/>
    <cellStyle name="Comma 17 3 2 3 2 2" xfId="786"/>
    <cellStyle name="Comma 17 3 2 3 2 2 2" xfId="787"/>
    <cellStyle name="Comma 17 3 2 3 2 2 2 2" xfId="5339"/>
    <cellStyle name="Comma 17 3 2 3 2 2 2 2 2" xfId="11315"/>
    <cellStyle name="Comma 17 3 2 3 2 2 2 2 2 2" xfId="19273"/>
    <cellStyle name="Comma 17 3 2 3 2 2 2 2 3" xfId="14864"/>
    <cellStyle name="Comma 17 3 2 3 2 2 3" xfId="6476"/>
    <cellStyle name="Comma 17 3 2 3 2 2 3 2" xfId="12250"/>
    <cellStyle name="Comma 17 3 2 3 2 2 3 2 2" xfId="20205"/>
    <cellStyle name="Comma 17 3 2 3 2 2 3 3" xfId="15796"/>
    <cellStyle name="Comma 17 3 2 3 2 2 4" xfId="4247"/>
    <cellStyle name="Comma 17 3 2 3 2 2 4 2" xfId="10373"/>
    <cellStyle name="Comma 17 3 2 3 2 2 4 2 2" xfId="18341"/>
    <cellStyle name="Comma 17 3 2 3 2 2 4 3" xfId="13932"/>
    <cellStyle name="Comma 17 3 2 3 2 2 5" xfId="8844"/>
    <cellStyle name="Comma 17 3 2 3 2 2 5 2" xfId="17270"/>
    <cellStyle name="Comma 17 3 2 3 2 2 6" xfId="21197"/>
    <cellStyle name="Comma 17 3 2 3 2 3" xfId="788"/>
    <cellStyle name="Comma 17 3 2 3 2 3 2" xfId="5338"/>
    <cellStyle name="Comma 17 3 2 3 2 3 2 2" xfId="11314"/>
    <cellStyle name="Comma 17 3 2 3 2 3 2 2 2" xfId="19272"/>
    <cellStyle name="Comma 17 3 2 3 2 3 2 3" xfId="14863"/>
    <cellStyle name="Comma 17 3 2 3 2 4" xfId="6475"/>
    <cellStyle name="Comma 17 3 2 3 2 4 2" xfId="12249"/>
    <cellStyle name="Comma 17 3 2 3 2 4 2 2" xfId="20204"/>
    <cellStyle name="Comma 17 3 2 3 2 4 3" xfId="15795"/>
    <cellStyle name="Comma 17 3 2 3 2 5" xfId="4246"/>
    <cellStyle name="Comma 17 3 2 3 2 5 2" xfId="10372"/>
    <cellStyle name="Comma 17 3 2 3 2 5 2 2" xfId="18340"/>
    <cellStyle name="Comma 17 3 2 3 2 5 3" xfId="13931"/>
    <cellStyle name="Comma 17 3 2 3 2 6" xfId="8845"/>
    <cellStyle name="Comma 17 3 2 3 2 6 2" xfId="17271"/>
    <cellStyle name="Comma 17 3 2 3 2 7" xfId="21196"/>
    <cellStyle name="Comma 17 3 2 3 3" xfId="789"/>
    <cellStyle name="Comma 17 3 2 3 3 2" xfId="790"/>
    <cellStyle name="Comma 17 3 2 3 3 2 2" xfId="5340"/>
    <cellStyle name="Comma 17 3 2 3 3 2 2 2" xfId="11316"/>
    <cellStyle name="Comma 17 3 2 3 3 2 2 2 2" xfId="19274"/>
    <cellStyle name="Comma 17 3 2 3 3 2 2 3" xfId="14865"/>
    <cellStyle name="Comma 17 3 2 3 3 3" xfId="6477"/>
    <cellStyle name="Comma 17 3 2 3 3 3 2" xfId="12251"/>
    <cellStyle name="Comma 17 3 2 3 3 3 2 2" xfId="20206"/>
    <cellStyle name="Comma 17 3 2 3 3 3 3" xfId="15797"/>
    <cellStyle name="Comma 17 3 2 3 3 4" xfId="4248"/>
    <cellStyle name="Comma 17 3 2 3 3 4 2" xfId="10374"/>
    <cellStyle name="Comma 17 3 2 3 3 4 2 2" xfId="18342"/>
    <cellStyle name="Comma 17 3 2 3 3 4 3" xfId="13933"/>
    <cellStyle name="Comma 17 3 2 3 3 5" xfId="8843"/>
    <cellStyle name="Comma 17 3 2 3 3 5 2" xfId="17269"/>
    <cellStyle name="Comma 17 3 2 3 3 6" xfId="21198"/>
    <cellStyle name="Comma 17 3 2 3 4" xfId="791"/>
    <cellStyle name="Comma 17 3 2 3 4 2" xfId="5337"/>
    <cellStyle name="Comma 17 3 2 3 4 2 2" xfId="11313"/>
    <cellStyle name="Comma 17 3 2 3 4 2 2 2" xfId="19271"/>
    <cellStyle name="Comma 17 3 2 3 4 2 3" xfId="14862"/>
    <cellStyle name="Comma 17 3 2 3 5" xfId="6474"/>
    <cellStyle name="Comma 17 3 2 3 5 2" xfId="12248"/>
    <cellStyle name="Comma 17 3 2 3 5 2 2" xfId="20203"/>
    <cellStyle name="Comma 17 3 2 3 5 3" xfId="15794"/>
    <cellStyle name="Comma 17 3 2 3 6" xfId="4245"/>
    <cellStyle name="Comma 17 3 2 3 6 2" xfId="10371"/>
    <cellStyle name="Comma 17 3 2 3 6 2 2" xfId="18339"/>
    <cellStyle name="Comma 17 3 2 3 6 3" xfId="13930"/>
    <cellStyle name="Comma 17 3 2 3 7" xfId="8846"/>
    <cellStyle name="Comma 17 3 2 3 7 2" xfId="17272"/>
    <cellStyle name="Comma 17 3 2 3 8" xfId="21195"/>
    <cellStyle name="Comma 17 3 2 4" xfId="792"/>
    <cellStyle name="Comma 17 3 2 4 2" xfId="793"/>
    <cellStyle name="Comma 17 3 2 4 2 2" xfId="794"/>
    <cellStyle name="Comma 17 3 2 4 2 2 2" xfId="795"/>
    <cellStyle name="Comma 17 3 2 4 2 2 2 2" xfId="5343"/>
    <cellStyle name="Comma 17 3 2 4 2 2 2 2 2" xfId="11319"/>
    <cellStyle name="Comma 17 3 2 4 2 2 2 2 2 2" xfId="19277"/>
    <cellStyle name="Comma 17 3 2 4 2 2 2 2 3" xfId="14868"/>
    <cellStyle name="Comma 17 3 2 4 2 2 3" xfId="6480"/>
    <cellStyle name="Comma 17 3 2 4 2 2 3 2" xfId="12254"/>
    <cellStyle name="Comma 17 3 2 4 2 2 3 2 2" xfId="20209"/>
    <cellStyle name="Comma 17 3 2 4 2 2 3 3" xfId="15800"/>
    <cellStyle name="Comma 17 3 2 4 2 2 4" xfId="4251"/>
    <cellStyle name="Comma 17 3 2 4 2 2 4 2" xfId="10377"/>
    <cellStyle name="Comma 17 3 2 4 2 2 4 2 2" xfId="18345"/>
    <cellStyle name="Comma 17 3 2 4 2 2 4 3" xfId="13936"/>
    <cellStyle name="Comma 17 3 2 4 2 2 5" xfId="8840"/>
    <cellStyle name="Comma 17 3 2 4 2 2 5 2" xfId="17266"/>
    <cellStyle name="Comma 17 3 2 4 2 2 6" xfId="21201"/>
    <cellStyle name="Comma 17 3 2 4 2 3" xfId="796"/>
    <cellStyle name="Comma 17 3 2 4 2 3 2" xfId="5342"/>
    <cellStyle name="Comma 17 3 2 4 2 3 2 2" xfId="11318"/>
    <cellStyle name="Comma 17 3 2 4 2 3 2 2 2" xfId="19276"/>
    <cellStyle name="Comma 17 3 2 4 2 3 2 3" xfId="14867"/>
    <cellStyle name="Comma 17 3 2 4 2 4" xfId="6479"/>
    <cellStyle name="Comma 17 3 2 4 2 4 2" xfId="12253"/>
    <cellStyle name="Comma 17 3 2 4 2 4 2 2" xfId="20208"/>
    <cellStyle name="Comma 17 3 2 4 2 4 3" xfId="15799"/>
    <cellStyle name="Comma 17 3 2 4 2 5" xfId="4250"/>
    <cellStyle name="Comma 17 3 2 4 2 5 2" xfId="10376"/>
    <cellStyle name="Comma 17 3 2 4 2 5 2 2" xfId="18344"/>
    <cellStyle name="Comma 17 3 2 4 2 5 3" xfId="13935"/>
    <cellStyle name="Comma 17 3 2 4 2 6" xfId="8841"/>
    <cellStyle name="Comma 17 3 2 4 2 6 2" xfId="17267"/>
    <cellStyle name="Comma 17 3 2 4 2 7" xfId="21200"/>
    <cellStyle name="Comma 17 3 2 4 3" xfId="797"/>
    <cellStyle name="Comma 17 3 2 4 3 2" xfId="798"/>
    <cellStyle name="Comma 17 3 2 4 3 2 2" xfId="5344"/>
    <cellStyle name="Comma 17 3 2 4 3 2 2 2" xfId="11320"/>
    <cellStyle name="Comma 17 3 2 4 3 2 2 2 2" xfId="19278"/>
    <cellStyle name="Comma 17 3 2 4 3 2 2 3" xfId="14869"/>
    <cellStyle name="Comma 17 3 2 4 3 3" xfId="6481"/>
    <cellStyle name="Comma 17 3 2 4 3 3 2" xfId="12255"/>
    <cellStyle name="Comma 17 3 2 4 3 3 2 2" xfId="20210"/>
    <cellStyle name="Comma 17 3 2 4 3 3 3" xfId="15801"/>
    <cellStyle name="Comma 17 3 2 4 3 4" xfId="4252"/>
    <cellStyle name="Comma 17 3 2 4 3 4 2" xfId="10378"/>
    <cellStyle name="Comma 17 3 2 4 3 4 2 2" xfId="18346"/>
    <cellStyle name="Comma 17 3 2 4 3 4 3" xfId="13937"/>
    <cellStyle name="Comma 17 3 2 4 3 5" xfId="8839"/>
    <cellStyle name="Comma 17 3 2 4 3 5 2" xfId="17265"/>
    <cellStyle name="Comma 17 3 2 4 3 6" xfId="21202"/>
    <cellStyle name="Comma 17 3 2 4 4" xfId="799"/>
    <cellStyle name="Comma 17 3 2 4 4 2" xfId="5341"/>
    <cellStyle name="Comma 17 3 2 4 4 2 2" xfId="11317"/>
    <cellStyle name="Comma 17 3 2 4 4 2 2 2" xfId="19275"/>
    <cellStyle name="Comma 17 3 2 4 4 2 3" xfId="14866"/>
    <cellStyle name="Comma 17 3 2 4 5" xfId="6478"/>
    <cellStyle name="Comma 17 3 2 4 5 2" xfId="12252"/>
    <cellStyle name="Comma 17 3 2 4 5 2 2" xfId="20207"/>
    <cellStyle name="Comma 17 3 2 4 5 3" xfId="15798"/>
    <cellStyle name="Comma 17 3 2 4 6" xfId="4249"/>
    <cellStyle name="Comma 17 3 2 4 6 2" xfId="10375"/>
    <cellStyle name="Comma 17 3 2 4 6 2 2" xfId="18343"/>
    <cellStyle name="Comma 17 3 2 4 6 3" xfId="13934"/>
    <cellStyle name="Comma 17 3 2 4 7" xfId="8842"/>
    <cellStyle name="Comma 17 3 2 4 7 2" xfId="17268"/>
    <cellStyle name="Comma 17 3 2 4 8" xfId="21199"/>
    <cellStyle name="Comma 17 3 2 5" xfId="800"/>
    <cellStyle name="Comma 17 3 2 5 2" xfId="801"/>
    <cellStyle name="Comma 17 3 2 5 2 2" xfId="802"/>
    <cellStyle name="Comma 17 3 2 5 2 2 2" xfId="5346"/>
    <cellStyle name="Comma 17 3 2 5 2 2 2 2" xfId="11322"/>
    <cellStyle name="Comma 17 3 2 5 2 2 2 2 2" xfId="19280"/>
    <cellStyle name="Comma 17 3 2 5 2 2 2 3" xfId="14871"/>
    <cellStyle name="Comma 17 3 2 5 2 3" xfId="6483"/>
    <cellStyle name="Comma 17 3 2 5 2 3 2" xfId="12257"/>
    <cellStyle name="Comma 17 3 2 5 2 3 2 2" xfId="20212"/>
    <cellStyle name="Comma 17 3 2 5 2 3 3" xfId="15803"/>
    <cellStyle name="Comma 17 3 2 5 2 4" xfId="4254"/>
    <cellStyle name="Comma 17 3 2 5 2 4 2" xfId="10380"/>
    <cellStyle name="Comma 17 3 2 5 2 4 2 2" xfId="18348"/>
    <cellStyle name="Comma 17 3 2 5 2 4 3" xfId="13939"/>
    <cellStyle name="Comma 17 3 2 5 2 5" xfId="8837"/>
    <cellStyle name="Comma 17 3 2 5 2 5 2" xfId="17263"/>
    <cellStyle name="Comma 17 3 2 5 2 6" xfId="21204"/>
    <cellStyle name="Comma 17 3 2 5 3" xfId="803"/>
    <cellStyle name="Comma 17 3 2 5 3 2" xfId="5345"/>
    <cellStyle name="Comma 17 3 2 5 3 2 2" xfId="11321"/>
    <cellStyle name="Comma 17 3 2 5 3 2 2 2" xfId="19279"/>
    <cellStyle name="Comma 17 3 2 5 3 2 3" xfId="14870"/>
    <cellStyle name="Comma 17 3 2 5 4" xfId="6482"/>
    <cellStyle name="Comma 17 3 2 5 4 2" xfId="12256"/>
    <cellStyle name="Comma 17 3 2 5 4 2 2" xfId="20211"/>
    <cellStyle name="Comma 17 3 2 5 4 3" xfId="15802"/>
    <cellStyle name="Comma 17 3 2 5 5" xfId="4253"/>
    <cellStyle name="Comma 17 3 2 5 5 2" xfId="10379"/>
    <cellStyle name="Comma 17 3 2 5 5 2 2" xfId="18347"/>
    <cellStyle name="Comma 17 3 2 5 5 3" xfId="13938"/>
    <cellStyle name="Comma 17 3 2 5 6" xfId="8838"/>
    <cellStyle name="Comma 17 3 2 5 6 2" xfId="17264"/>
    <cellStyle name="Comma 17 3 2 5 7" xfId="21203"/>
    <cellStyle name="Comma 17 3 2 6" xfId="804"/>
    <cellStyle name="Comma 17 3 2 6 2" xfId="805"/>
    <cellStyle name="Comma 17 3 2 6 2 2" xfId="806"/>
    <cellStyle name="Comma 17 3 2 6 2 2 2" xfId="5348"/>
    <cellStyle name="Comma 17 3 2 6 2 2 2 2" xfId="11324"/>
    <cellStyle name="Comma 17 3 2 6 2 2 2 2 2" xfId="19282"/>
    <cellStyle name="Comma 17 3 2 6 2 2 2 3" xfId="14873"/>
    <cellStyle name="Comma 17 3 2 6 2 3" xfId="6485"/>
    <cellStyle name="Comma 17 3 2 6 2 3 2" xfId="12259"/>
    <cellStyle name="Comma 17 3 2 6 2 3 2 2" xfId="20214"/>
    <cellStyle name="Comma 17 3 2 6 2 3 3" xfId="15805"/>
    <cellStyle name="Comma 17 3 2 6 2 4" xfId="4256"/>
    <cellStyle name="Comma 17 3 2 6 2 4 2" xfId="10382"/>
    <cellStyle name="Comma 17 3 2 6 2 4 2 2" xfId="18350"/>
    <cellStyle name="Comma 17 3 2 6 2 4 3" xfId="13941"/>
    <cellStyle name="Comma 17 3 2 6 2 5" xfId="8835"/>
    <cellStyle name="Comma 17 3 2 6 2 5 2" xfId="17261"/>
    <cellStyle name="Comma 17 3 2 6 2 6" xfId="21206"/>
    <cellStyle name="Comma 17 3 2 6 3" xfId="807"/>
    <cellStyle name="Comma 17 3 2 6 3 2" xfId="5347"/>
    <cellStyle name="Comma 17 3 2 6 3 2 2" xfId="11323"/>
    <cellStyle name="Comma 17 3 2 6 3 2 2 2" xfId="19281"/>
    <cellStyle name="Comma 17 3 2 6 3 2 3" xfId="14872"/>
    <cellStyle name="Comma 17 3 2 6 4" xfId="6484"/>
    <cellStyle name="Comma 17 3 2 6 4 2" xfId="12258"/>
    <cellStyle name="Comma 17 3 2 6 4 2 2" xfId="20213"/>
    <cellStyle name="Comma 17 3 2 6 4 3" xfId="15804"/>
    <cellStyle name="Comma 17 3 2 6 5" xfId="4255"/>
    <cellStyle name="Comma 17 3 2 6 5 2" xfId="10381"/>
    <cellStyle name="Comma 17 3 2 6 5 2 2" xfId="18349"/>
    <cellStyle name="Comma 17 3 2 6 5 3" xfId="13940"/>
    <cellStyle name="Comma 17 3 2 6 6" xfId="8836"/>
    <cellStyle name="Comma 17 3 2 6 6 2" xfId="17262"/>
    <cellStyle name="Comma 17 3 2 6 7" xfId="21205"/>
    <cellStyle name="Comma 17 3 2 7" xfId="808"/>
    <cellStyle name="Comma 17 3 2 7 2" xfId="809"/>
    <cellStyle name="Comma 17 3 2 7 2 2" xfId="5349"/>
    <cellStyle name="Comma 17 3 2 7 2 2 2" xfId="11325"/>
    <cellStyle name="Comma 17 3 2 7 2 2 2 2" xfId="19283"/>
    <cellStyle name="Comma 17 3 2 7 2 2 3" xfId="14874"/>
    <cellStyle name="Comma 17 3 2 7 3" xfId="6486"/>
    <cellStyle name="Comma 17 3 2 7 3 2" xfId="12260"/>
    <cellStyle name="Comma 17 3 2 7 3 2 2" xfId="20215"/>
    <cellStyle name="Comma 17 3 2 7 3 3" xfId="15806"/>
    <cellStyle name="Comma 17 3 2 7 4" xfId="4257"/>
    <cellStyle name="Comma 17 3 2 7 4 2" xfId="10383"/>
    <cellStyle name="Comma 17 3 2 7 4 2 2" xfId="18351"/>
    <cellStyle name="Comma 17 3 2 7 4 3" xfId="13942"/>
    <cellStyle name="Comma 17 3 2 7 5" xfId="8834"/>
    <cellStyle name="Comma 17 3 2 7 5 2" xfId="17260"/>
    <cellStyle name="Comma 17 3 2 7 6" xfId="21207"/>
    <cellStyle name="Comma 17 3 2 8" xfId="810"/>
    <cellStyle name="Comma 17 3 2 8 2" xfId="5332"/>
    <cellStyle name="Comma 17 3 2 8 2 2" xfId="11308"/>
    <cellStyle name="Comma 17 3 2 8 2 2 2" xfId="19266"/>
    <cellStyle name="Comma 17 3 2 8 2 3" xfId="14857"/>
    <cellStyle name="Comma 17 3 2 9" xfId="6469"/>
    <cellStyle name="Comma 17 3 2 9 2" xfId="12243"/>
    <cellStyle name="Comma 17 3 2 9 2 2" xfId="20198"/>
    <cellStyle name="Comma 17 3 2 9 3" xfId="15789"/>
    <cellStyle name="Comma 170" xfId="6986"/>
    <cellStyle name="Comma 171" xfId="7803"/>
    <cellStyle name="Comma 172" xfId="6889"/>
    <cellStyle name="Comma 173" xfId="7789"/>
    <cellStyle name="Comma 174" xfId="7936"/>
    <cellStyle name="Comma 175" xfId="7777"/>
    <cellStyle name="Comma 176" xfId="7909"/>
    <cellStyle name="Comma 177" xfId="7929"/>
    <cellStyle name="Comma 178" xfId="7961"/>
    <cellStyle name="Comma 179" xfId="7903"/>
    <cellStyle name="Comma 18" xfId="811"/>
    <cellStyle name="Comma 18 2" xfId="812"/>
    <cellStyle name="Comma 180" xfId="7966"/>
    <cellStyle name="Comma 181" xfId="7878"/>
    <cellStyle name="Comma 182" xfId="6740"/>
    <cellStyle name="Comma 183" xfId="7958"/>
    <cellStyle name="Comma 184" xfId="6730"/>
    <cellStyle name="Comma 185" xfId="7158"/>
    <cellStyle name="Comma 186" xfId="6720"/>
    <cellStyle name="Comma 187" xfId="7715"/>
    <cellStyle name="Comma 188" xfId="7940"/>
    <cellStyle name="Comma 189" xfId="7300"/>
    <cellStyle name="Comma 19" xfId="813"/>
    <cellStyle name="Comma 190" xfId="7912"/>
    <cellStyle name="Comma 191" xfId="7210"/>
    <cellStyle name="Comma 192" xfId="7886"/>
    <cellStyle name="Comma 193" xfId="7193"/>
    <cellStyle name="Comma 194" xfId="7863"/>
    <cellStyle name="Comma 195" xfId="7137"/>
    <cellStyle name="Comma 196" xfId="7927"/>
    <cellStyle name="Comma 197" xfId="7119"/>
    <cellStyle name="Comma 198" xfId="7826"/>
    <cellStyle name="Comma 199" xfId="6991"/>
    <cellStyle name="Comma 2" xfId="814"/>
    <cellStyle name="Comma 2 10" xfId="815"/>
    <cellStyle name="Comma 2 11" xfId="5319"/>
    <cellStyle name="Comma 2 2" xfId="816"/>
    <cellStyle name="Comma 2 2 10" xfId="817"/>
    <cellStyle name="Comma 2 2 11" xfId="818"/>
    <cellStyle name="Comma 2 2 12" xfId="5350"/>
    <cellStyle name="Comma 2 2 2" xfId="819"/>
    <cellStyle name="Comma 2 2 2 10" xfId="820"/>
    <cellStyle name="Comma 2 2 2 11" xfId="821"/>
    <cellStyle name="Comma 2 2 2 12" xfId="4258"/>
    <cellStyle name="Comma 2 2 2 2" xfId="822"/>
    <cellStyle name="Comma 2 2 2 2 2" xfId="823"/>
    <cellStyle name="Comma 2 2 2 2_Copy of Xl0000002" xfId="824"/>
    <cellStyle name="Comma 2 2 2 3" xfId="825"/>
    <cellStyle name="Comma 2 2 2 4" xfId="826"/>
    <cellStyle name="Comma 2 2 2 5" xfId="827"/>
    <cellStyle name="Comma 2 2 2 6" xfId="828"/>
    <cellStyle name="Comma 2 2 2 7" xfId="829"/>
    <cellStyle name="Comma 2 2 2 8" xfId="830"/>
    <cellStyle name="Comma 2 2 2 9" xfId="831"/>
    <cellStyle name="Comma 2 2 2_Copy of Xl0000002" xfId="832"/>
    <cellStyle name="Comma 2 2 3" xfId="833"/>
    <cellStyle name="Comma 2 2 3 2" xfId="834"/>
    <cellStyle name="Comma 2 2 3 3" xfId="4259"/>
    <cellStyle name="Comma 2 2 4" xfId="835"/>
    <cellStyle name="Comma 2 2 4 2" xfId="836"/>
    <cellStyle name="Comma 2 2 5" xfId="837"/>
    <cellStyle name="Comma 2 2 6" xfId="838"/>
    <cellStyle name="Comma 2 2 7" xfId="839"/>
    <cellStyle name="Comma 2 2 8" xfId="840"/>
    <cellStyle name="Comma 2 2 9" xfId="841"/>
    <cellStyle name="Comma 2 2_CONDO_3,8,9,10_Update_09_December_2009" xfId="842"/>
    <cellStyle name="Comma 2 3" xfId="843"/>
    <cellStyle name="Comma 2 3 2" xfId="844"/>
    <cellStyle name="Comma 2 3 3" xfId="845"/>
    <cellStyle name="Comma 2 3 4" xfId="846"/>
    <cellStyle name="Comma 2 4" xfId="847"/>
    <cellStyle name="Comma 2 4 3" xfId="848"/>
    <cellStyle name="Comma 2 4 3 2" xfId="4260"/>
    <cellStyle name="Comma 2 4 4" xfId="849"/>
    <cellStyle name="Comma 2 5" xfId="850"/>
    <cellStyle name="Comma 2 6" xfId="851"/>
    <cellStyle name="Comma 2 7" xfId="852"/>
    <cellStyle name="Comma 2 8" xfId="853"/>
    <cellStyle name="Comma 2 9" xfId="854"/>
    <cellStyle name="Comma 2_% Fitting Hanger &amp; Support Painting r_" xfId="855"/>
    <cellStyle name="Comma 20" xfId="856"/>
    <cellStyle name="Comma 20 2" xfId="857"/>
    <cellStyle name="Comma 20 2 2" xfId="858"/>
    <cellStyle name="Comma 20 3" xfId="859"/>
    <cellStyle name="Comma 20 4" xfId="860"/>
    <cellStyle name="Comma 20 4 2" xfId="861"/>
    <cellStyle name="Comma 20 4 2 2" xfId="862"/>
    <cellStyle name="Comma 200" xfId="7812"/>
    <cellStyle name="Comma 201" xfId="7188"/>
    <cellStyle name="Comma 202" xfId="7797"/>
    <cellStyle name="Comma 203" xfId="6863"/>
    <cellStyle name="Comma 204" xfId="7784"/>
    <cellStyle name="Comma 205" xfId="6833"/>
    <cellStyle name="Comma 206" xfId="7773"/>
    <cellStyle name="Comma 207" xfId="6786"/>
    <cellStyle name="Comma 208" xfId="7764"/>
    <cellStyle name="Comma 209" xfId="6757"/>
    <cellStyle name="Comma 21" xfId="863"/>
    <cellStyle name="Comma 21 2" xfId="864"/>
    <cellStyle name="Comma 21 2 2" xfId="865"/>
    <cellStyle name="Comma 21 2 2 10" xfId="4261"/>
    <cellStyle name="Comma 21 2 2 10 2" xfId="10384"/>
    <cellStyle name="Comma 21 2 2 10 2 2" xfId="18352"/>
    <cellStyle name="Comma 21 2 2 10 3" xfId="13943"/>
    <cellStyle name="Comma 21 2 2 11" xfId="8831"/>
    <cellStyle name="Comma 21 2 2 11 2" xfId="17259"/>
    <cellStyle name="Comma 21 2 2 12" xfId="21208"/>
    <cellStyle name="Comma 21 2 2 2" xfId="866"/>
    <cellStyle name="Comma 21 2 2 2 2" xfId="867"/>
    <cellStyle name="Comma 21 2 2 2 2 2" xfId="868"/>
    <cellStyle name="Comma 21 2 2 2 2 2 2" xfId="869"/>
    <cellStyle name="Comma 21 2 2 2 2 2 2 2" xfId="5354"/>
    <cellStyle name="Comma 21 2 2 2 2 2 2 2 2" xfId="11329"/>
    <cellStyle name="Comma 21 2 2 2 2 2 2 2 2 2" xfId="19287"/>
    <cellStyle name="Comma 21 2 2 2 2 2 2 2 3" xfId="14878"/>
    <cellStyle name="Comma 21 2 2 2 2 2 3" xfId="6501"/>
    <cellStyle name="Comma 21 2 2 2 2 2 3 2" xfId="12264"/>
    <cellStyle name="Comma 21 2 2 2 2 2 3 2 2" xfId="20219"/>
    <cellStyle name="Comma 21 2 2 2 2 2 3 3" xfId="15810"/>
    <cellStyle name="Comma 21 2 2 2 2 2 4" xfId="4264"/>
    <cellStyle name="Comma 21 2 2 2 2 2 4 2" xfId="10387"/>
    <cellStyle name="Comma 21 2 2 2 2 2 4 2 2" xfId="18355"/>
    <cellStyle name="Comma 21 2 2 2 2 2 4 3" xfId="13946"/>
    <cellStyle name="Comma 21 2 2 2 2 2 5" xfId="8828"/>
    <cellStyle name="Comma 21 2 2 2 2 2 5 2" xfId="17256"/>
    <cellStyle name="Comma 21 2 2 2 2 2 6" xfId="21211"/>
    <cellStyle name="Comma 21 2 2 2 2 3" xfId="870"/>
    <cellStyle name="Comma 21 2 2 2 2 3 2" xfId="5353"/>
    <cellStyle name="Comma 21 2 2 2 2 3 2 2" xfId="11328"/>
    <cellStyle name="Comma 21 2 2 2 2 3 2 2 2" xfId="19286"/>
    <cellStyle name="Comma 21 2 2 2 2 3 2 3" xfId="14877"/>
    <cellStyle name="Comma 21 2 2 2 2 4" xfId="6500"/>
    <cellStyle name="Comma 21 2 2 2 2 4 2" xfId="12263"/>
    <cellStyle name="Comma 21 2 2 2 2 4 2 2" xfId="20218"/>
    <cellStyle name="Comma 21 2 2 2 2 4 3" xfId="15809"/>
    <cellStyle name="Comma 21 2 2 2 2 5" xfId="4263"/>
    <cellStyle name="Comma 21 2 2 2 2 5 2" xfId="10386"/>
    <cellStyle name="Comma 21 2 2 2 2 5 2 2" xfId="18354"/>
    <cellStyle name="Comma 21 2 2 2 2 5 3" xfId="13945"/>
    <cellStyle name="Comma 21 2 2 2 2 6" xfId="8829"/>
    <cellStyle name="Comma 21 2 2 2 2 6 2" xfId="17257"/>
    <cellStyle name="Comma 21 2 2 2 2 7" xfId="21210"/>
    <cellStyle name="Comma 21 2 2 2 3" xfId="871"/>
    <cellStyle name="Comma 21 2 2 2 3 2" xfId="872"/>
    <cellStyle name="Comma 21 2 2 2 3 2 2" xfId="5355"/>
    <cellStyle name="Comma 21 2 2 2 3 2 2 2" xfId="11330"/>
    <cellStyle name="Comma 21 2 2 2 3 2 2 2 2" xfId="19288"/>
    <cellStyle name="Comma 21 2 2 2 3 2 2 3" xfId="14879"/>
    <cellStyle name="Comma 21 2 2 2 3 3" xfId="6502"/>
    <cellStyle name="Comma 21 2 2 2 3 3 2" xfId="12265"/>
    <cellStyle name="Comma 21 2 2 2 3 3 2 2" xfId="20220"/>
    <cellStyle name="Comma 21 2 2 2 3 3 3" xfId="15811"/>
    <cellStyle name="Comma 21 2 2 2 3 4" xfId="4265"/>
    <cellStyle name="Comma 21 2 2 2 3 4 2" xfId="10388"/>
    <cellStyle name="Comma 21 2 2 2 3 4 2 2" xfId="18356"/>
    <cellStyle name="Comma 21 2 2 2 3 4 3" xfId="13947"/>
    <cellStyle name="Comma 21 2 2 2 3 5" xfId="8827"/>
    <cellStyle name="Comma 21 2 2 2 3 5 2" xfId="17255"/>
    <cellStyle name="Comma 21 2 2 2 3 6" xfId="21212"/>
    <cellStyle name="Comma 21 2 2 2 4" xfId="873"/>
    <cellStyle name="Comma 21 2 2 2 4 2" xfId="5352"/>
    <cellStyle name="Comma 21 2 2 2 4 2 2" xfId="11327"/>
    <cellStyle name="Comma 21 2 2 2 4 2 2 2" xfId="19285"/>
    <cellStyle name="Comma 21 2 2 2 4 2 3" xfId="14876"/>
    <cellStyle name="Comma 21 2 2 2 5" xfId="6499"/>
    <cellStyle name="Comma 21 2 2 2 5 2" xfId="12262"/>
    <cellStyle name="Comma 21 2 2 2 5 2 2" xfId="20217"/>
    <cellStyle name="Comma 21 2 2 2 5 3" xfId="15808"/>
    <cellStyle name="Comma 21 2 2 2 6" xfId="4262"/>
    <cellStyle name="Comma 21 2 2 2 6 2" xfId="10385"/>
    <cellStyle name="Comma 21 2 2 2 6 2 2" xfId="18353"/>
    <cellStyle name="Comma 21 2 2 2 6 3" xfId="13944"/>
    <cellStyle name="Comma 21 2 2 2 7" xfId="8830"/>
    <cellStyle name="Comma 21 2 2 2 7 2" xfId="17258"/>
    <cellStyle name="Comma 21 2 2 2 8" xfId="21209"/>
    <cellStyle name="Comma 21 2 2 3" xfId="874"/>
    <cellStyle name="Comma 21 2 2 3 2" xfId="875"/>
    <cellStyle name="Comma 21 2 2 3 2 2" xfId="876"/>
    <cellStyle name="Comma 21 2 2 3 2 2 2" xfId="877"/>
    <cellStyle name="Comma 21 2 2 3 2 2 2 2" xfId="5358"/>
    <cellStyle name="Comma 21 2 2 3 2 2 2 2 2" xfId="11333"/>
    <cellStyle name="Comma 21 2 2 3 2 2 2 2 2 2" xfId="19291"/>
    <cellStyle name="Comma 21 2 2 3 2 2 2 2 3" xfId="14882"/>
    <cellStyle name="Comma 21 2 2 3 2 2 3" xfId="6505"/>
    <cellStyle name="Comma 21 2 2 3 2 2 3 2" xfId="12268"/>
    <cellStyle name="Comma 21 2 2 3 2 2 3 2 2" xfId="20223"/>
    <cellStyle name="Comma 21 2 2 3 2 2 3 3" xfId="15814"/>
    <cellStyle name="Comma 21 2 2 3 2 2 4" xfId="4268"/>
    <cellStyle name="Comma 21 2 2 3 2 2 4 2" xfId="10391"/>
    <cellStyle name="Comma 21 2 2 3 2 2 4 2 2" xfId="18359"/>
    <cellStyle name="Comma 21 2 2 3 2 2 4 3" xfId="13950"/>
    <cellStyle name="Comma 21 2 2 3 2 2 5" xfId="8824"/>
    <cellStyle name="Comma 21 2 2 3 2 2 5 2" xfId="17252"/>
    <cellStyle name="Comma 21 2 2 3 2 2 6" xfId="21215"/>
    <cellStyle name="Comma 21 2 2 3 2 3" xfId="878"/>
    <cellStyle name="Comma 21 2 2 3 2 3 2" xfId="5357"/>
    <cellStyle name="Comma 21 2 2 3 2 3 2 2" xfId="11332"/>
    <cellStyle name="Comma 21 2 2 3 2 3 2 2 2" xfId="19290"/>
    <cellStyle name="Comma 21 2 2 3 2 3 2 3" xfId="14881"/>
    <cellStyle name="Comma 21 2 2 3 2 4" xfId="6504"/>
    <cellStyle name="Comma 21 2 2 3 2 4 2" xfId="12267"/>
    <cellStyle name="Comma 21 2 2 3 2 4 2 2" xfId="20222"/>
    <cellStyle name="Comma 21 2 2 3 2 4 3" xfId="15813"/>
    <cellStyle name="Comma 21 2 2 3 2 5" xfId="4267"/>
    <cellStyle name="Comma 21 2 2 3 2 5 2" xfId="10390"/>
    <cellStyle name="Comma 21 2 2 3 2 5 2 2" xfId="18358"/>
    <cellStyle name="Comma 21 2 2 3 2 5 3" xfId="13949"/>
    <cellStyle name="Comma 21 2 2 3 2 6" xfId="8825"/>
    <cellStyle name="Comma 21 2 2 3 2 6 2" xfId="17253"/>
    <cellStyle name="Comma 21 2 2 3 2 7" xfId="21214"/>
    <cellStyle name="Comma 21 2 2 3 3" xfId="879"/>
    <cellStyle name="Comma 21 2 2 3 3 2" xfId="880"/>
    <cellStyle name="Comma 21 2 2 3 3 2 2" xfId="5359"/>
    <cellStyle name="Comma 21 2 2 3 3 2 2 2" xfId="11334"/>
    <cellStyle name="Comma 21 2 2 3 3 2 2 2 2" xfId="19292"/>
    <cellStyle name="Comma 21 2 2 3 3 2 2 3" xfId="14883"/>
    <cellStyle name="Comma 21 2 2 3 3 3" xfId="6506"/>
    <cellStyle name="Comma 21 2 2 3 3 3 2" xfId="12269"/>
    <cellStyle name="Comma 21 2 2 3 3 3 2 2" xfId="20224"/>
    <cellStyle name="Comma 21 2 2 3 3 3 3" xfId="15815"/>
    <cellStyle name="Comma 21 2 2 3 3 4" xfId="4269"/>
    <cellStyle name="Comma 21 2 2 3 3 4 2" xfId="10392"/>
    <cellStyle name="Comma 21 2 2 3 3 4 2 2" xfId="18360"/>
    <cellStyle name="Comma 21 2 2 3 3 4 3" xfId="13951"/>
    <cellStyle name="Comma 21 2 2 3 3 5" xfId="8823"/>
    <cellStyle name="Comma 21 2 2 3 3 5 2" xfId="17251"/>
    <cellStyle name="Comma 21 2 2 3 3 6" xfId="21216"/>
    <cellStyle name="Comma 21 2 2 3 4" xfId="881"/>
    <cellStyle name="Comma 21 2 2 3 4 2" xfId="5356"/>
    <cellStyle name="Comma 21 2 2 3 4 2 2" xfId="11331"/>
    <cellStyle name="Comma 21 2 2 3 4 2 2 2" xfId="19289"/>
    <cellStyle name="Comma 21 2 2 3 4 2 3" xfId="14880"/>
    <cellStyle name="Comma 21 2 2 3 5" xfId="6503"/>
    <cellStyle name="Comma 21 2 2 3 5 2" xfId="12266"/>
    <cellStyle name="Comma 21 2 2 3 5 2 2" xfId="20221"/>
    <cellStyle name="Comma 21 2 2 3 5 3" xfId="15812"/>
    <cellStyle name="Comma 21 2 2 3 6" xfId="4266"/>
    <cellStyle name="Comma 21 2 2 3 6 2" xfId="10389"/>
    <cellStyle name="Comma 21 2 2 3 6 2 2" xfId="18357"/>
    <cellStyle name="Comma 21 2 2 3 6 3" xfId="13948"/>
    <cellStyle name="Comma 21 2 2 3 7" xfId="8826"/>
    <cellStyle name="Comma 21 2 2 3 7 2" xfId="17254"/>
    <cellStyle name="Comma 21 2 2 3 8" xfId="21213"/>
    <cellStyle name="Comma 21 2 2 4" xfId="882"/>
    <cellStyle name="Comma 21 2 2 4 2" xfId="883"/>
    <cellStyle name="Comma 21 2 2 4 2 2" xfId="884"/>
    <cellStyle name="Comma 21 2 2 4 2 2 2" xfId="885"/>
    <cellStyle name="Comma 21 2 2 4 2 2 2 2" xfId="5362"/>
    <cellStyle name="Comma 21 2 2 4 2 2 2 2 2" xfId="11337"/>
    <cellStyle name="Comma 21 2 2 4 2 2 2 2 2 2" xfId="19295"/>
    <cellStyle name="Comma 21 2 2 4 2 2 2 2 3" xfId="14886"/>
    <cellStyle name="Comma 21 2 2 4 2 2 3" xfId="6509"/>
    <cellStyle name="Comma 21 2 2 4 2 2 3 2" xfId="12272"/>
    <cellStyle name="Comma 21 2 2 4 2 2 3 2 2" xfId="20227"/>
    <cellStyle name="Comma 21 2 2 4 2 2 3 3" xfId="15818"/>
    <cellStyle name="Comma 21 2 2 4 2 2 4" xfId="4272"/>
    <cellStyle name="Comma 21 2 2 4 2 2 4 2" xfId="10395"/>
    <cellStyle name="Comma 21 2 2 4 2 2 4 2 2" xfId="18363"/>
    <cellStyle name="Comma 21 2 2 4 2 2 4 3" xfId="13954"/>
    <cellStyle name="Comma 21 2 2 4 2 2 5" xfId="8820"/>
    <cellStyle name="Comma 21 2 2 4 2 2 5 2" xfId="17248"/>
    <cellStyle name="Comma 21 2 2 4 2 2 6" xfId="21219"/>
    <cellStyle name="Comma 21 2 2 4 2 3" xfId="886"/>
    <cellStyle name="Comma 21 2 2 4 2 3 2" xfId="5361"/>
    <cellStyle name="Comma 21 2 2 4 2 3 2 2" xfId="11336"/>
    <cellStyle name="Comma 21 2 2 4 2 3 2 2 2" xfId="19294"/>
    <cellStyle name="Comma 21 2 2 4 2 3 2 3" xfId="14885"/>
    <cellStyle name="Comma 21 2 2 4 2 4" xfId="6508"/>
    <cellStyle name="Comma 21 2 2 4 2 4 2" xfId="12271"/>
    <cellStyle name="Comma 21 2 2 4 2 4 2 2" xfId="20226"/>
    <cellStyle name="Comma 21 2 2 4 2 4 3" xfId="15817"/>
    <cellStyle name="Comma 21 2 2 4 2 5" xfId="4271"/>
    <cellStyle name="Comma 21 2 2 4 2 5 2" xfId="10394"/>
    <cellStyle name="Comma 21 2 2 4 2 5 2 2" xfId="18362"/>
    <cellStyle name="Comma 21 2 2 4 2 5 3" xfId="13953"/>
    <cellStyle name="Comma 21 2 2 4 2 6" xfId="8821"/>
    <cellStyle name="Comma 21 2 2 4 2 6 2" xfId="17249"/>
    <cellStyle name="Comma 21 2 2 4 2 7" xfId="21218"/>
    <cellStyle name="Comma 21 2 2 4 3" xfId="887"/>
    <cellStyle name="Comma 21 2 2 4 3 2" xfId="888"/>
    <cellStyle name="Comma 21 2 2 4 3 2 2" xfId="5363"/>
    <cellStyle name="Comma 21 2 2 4 3 2 2 2" xfId="11338"/>
    <cellStyle name="Comma 21 2 2 4 3 2 2 2 2" xfId="19296"/>
    <cellStyle name="Comma 21 2 2 4 3 2 2 3" xfId="14887"/>
    <cellStyle name="Comma 21 2 2 4 3 3" xfId="6510"/>
    <cellStyle name="Comma 21 2 2 4 3 3 2" xfId="12273"/>
    <cellStyle name="Comma 21 2 2 4 3 3 2 2" xfId="20228"/>
    <cellStyle name="Comma 21 2 2 4 3 3 3" xfId="15819"/>
    <cellStyle name="Comma 21 2 2 4 3 4" xfId="4273"/>
    <cellStyle name="Comma 21 2 2 4 3 4 2" xfId="10396"/>
    <cellStyle name="Comma 21 2 2 4 3 4 2 2" xfId="18364"/>
    <cellStyle name="Comma 21 2 2 4 3 4 3" xfId="13955"/>
    <cellStyle name="Comma 21 2 2 4 3 5" xfId="8819"/>
    <cellStyle name="Comma 21 2 2 4 3 5 2" xfId="17247"/>
    <cellStyle name="Comma 21 2 2 4 3 6" xfId="21220"/>
    <cellStyle name="Comma 21 2 2 4 4" xfId="889"/>
    <cellStyle name="Comma 21 2 2 4 4 2" xfId="5360"/>
    <cellStyle name="Comma 21 2 2 4 4 2 2" xfId="11335"/>
    <cellStyle name="Comma 21 2 2 4 4 2 2 2" xfId="19293"/>
    <cellStyle name="Comma 21 2 2 4 4 2 3" xfId="14884"/>
    <cellStyle name="Comma 21 2 2 4 5" xfId="6507"/>
    <cellStyle name="Comma 21 2 2 4 5 2" xfId="12270"/>
    <cellStyle name="Comma 21 2 2 4 5 2 2" xfId="20225"/>
    <cellStyle name="Comma 21 2 2 4 5 3" xfId="15816"/>
    <cellStyle name="Comma 21 2 2 4 6" xfId="4270"/>
    <cellStyle name="Comma 21 2 2 4 6 2" xfId="10393"/>
    <cellStyle name="Comma 21 2 2 4 6 2 2" xfId="18361"/>
    <cellStyle name="Comma 21 2 2 4 6 3" xfId="13952"/>
    <cellStyle name="Comma 21 2 2 4 7" xfId="8822"/>
    <cellStyle name="Comma 21 2 2 4 7 2" xfId="17250"/>
    <cellStyle name="Comma 21 2 2 4 8" xfId="21217"/>
    <cellStyle name="Comma 21 2 2 5" xfId="890"/>
    <cellStyle name="Comma 21 2 2 5 2" xfId="891"/>
    <cellStyle name="Comma 21 2 2 5 2 2" xfId="892"/>
    <cellStyle name="Comma 21 2 2 5 2 2 2" xfId="5365"/>
    <cellStyle name="Comma 21 2 2 5 2 2 2 2" xfId="11340"/>
    <cellStyle name="Comma 21 2 2 5 2 2 2 2 2" xfId="19298"/>
    <cellStyle name="Comma 21 2 2 5 2 2 2 3" xfId="14889"/>
    <cellStyle name="Comma 21 2 2 5 2 3" xfId="6512"/>
    <cellStyle name="Comma 21 2 2 5 2 3 2" xfId="12275"/>
    <cellStyle name="Comma 21 2 2 5 2 3 2 2" xfId="20230"/>
    <cellStyle name="Comma 21 2 2 5 2 3 3" xfId="15821"/>
    <cellStyle name="Comma 21 2 2 5 2 4" xfId="4275"/>
    <cellStyle name="Comma 21 2 2 5 2 4 2" xfId="10398"/>
    <cellStyle name="Comma 21 2 2 5 2 4 2 2" xfId="18366"/>
    <cellStyle name="Comma 21 2 2 5 2 4 3" xfId="13957"/>
    <cellStyle name="Comma 21 2 2 5 2 5" xfId="8817"/>
    <cellStyle name="Comma 21 2 2 5 2 5 2" xfId="17245"/>
    <cellStyle name="Comma 21 2 2 5 2 6" xfId="21222"/>
    <cellStyle name="Comma 21 2 2 5 3" xfId="893"/>
    <cellStyle name="Comma 21 2 2 5 3 2" xfId="5364"/>
    <cellStyle name="Comma 21 2 2 5 3 2 2" xfId="11339"/>
    <cellStyle name="Comma 21 2 2 5 3 2 2 2" xfId="19297"/>
    <cellStyle name="Comma 21 2 2 5 3 2 3" xfId="14888"/>
    <cellStyle name="Comma 21 2 2 5 4" xfId="6511"/>
    <cellStyle name="Comma 21 2 2 5 4 2" xfId="12274"/>
    <cellStyle name="Comma 21 2 2 5 4 2 2" xfId="20229"/>
    <cellStyle name="Comma 21 2 2 5 4 3" xfId="15820"/>
    <cellStyle name="Comma 21 2 2 5 5" xfId="4274"/>
    <cellStyle name="Comma 21 2 2 5 5 2" xfId="10397"/>
    <cellStyle name="Comma 21 2 2 5 5 2 2" xfId="18365"/>
    <cellStyle name="Comma 21 2 2 5 5 3" xfId="13956"/>
    <cellStyle name="Comma 21 2 2 5 6" xfId="8818"/>
    <cellStyle name="Comma 21 2 2 5 6 2" xfId="17246"/>
    <cellStyle name="Comma 21 2 2 5 7" xfId="21221"/>
    <cellStyle name="Comma 21 2 2 6" xfId="894"/>
    <cellStyle name="Comma 21 2 2 6 2" xfId="895"/>
    <cellStyle name="Comma 21 2 2 6 2 2" xfId="896"/>
    <cellStyle name="Comma 21 2 2 6 2 2 2" xfId="5367"/>
    <cellStyle name="Comma 21 2 2 6 2 2 2 2" xfId="11342"/>
    <cellStyle name="Comma 21 2 2 6 2 2 2 2 2" xfId="19300"/>
    <cellStyle name="Comma 21 2 2 6 2 2 2 3" xfId="14891"/>
    <cellStyle name="Comma 21 2 2 6 2 3" xfId="6514"/>
    <cellStyle name="Comma 21 2 2 6 2 3 2" xfId="12277"/>
    <cellStyle name="Comma 21 2 2 6 2 3 2 2" xfId="20232"/>
    <cellStyle name="Comma 21 2 2 6 2 3 3" xfId="15823"/>
    <cellStyle name="Comma 21 2 2 6 2 4" xfId="4277"/>
    <cellStyle name="Comma 21 2 2 6 2 4 2" xfId="10400"/>
    <cellStyle name="Comma 21 2 2 6 2 4 2 2" xfId="18368"/>
    <cellStyle name="Comma 21 2 2 6 2 4 3" xfId="13959"/>
    <cellStyle name="Comma 21 2 2 6 2 5" xfId="8815"/>
    <cellStyle name="Comma 21 2 2 6 2 5 2" xfId="17243"/>
    <cellStyle name="Comma 21 2 2 6 2 6" xfId="21224"/>
    <cellStyle name="Comma 21 2 2 6 3" xfId="897"/>
    <cellStyle name="Comma 21 2 2 6 3 2" xfId="5366"/>
    <cellStyle name="Comma 21 2 2 6 3 2 2" xfId="11341"/>
    <cellStyle name="Comma 21 2 2 6 3 2 2 2" xfId="19299"/>
    <cellStyle name="Comma 21 2 2 6 3 2 3" xfId="14890"/>
    <cellStyle name="Comma 21 2 2 6 4" xfId="6513"/>
    <cellStyle name="Comma 21 2 2 6 4 2" xfId="12276"/>
    <cellStyle name="Comma 21 2 2 6 4 2 2" xfId="20231"/>
    <cellStyle name="Comma 21 2 2 6 4 3" xfId="15822"/>
    <cellStyle name="Comma 21 2 2 6 5" xfId="4276"/>
    <cellStyle name="Comma 21 2 2 6 5 2" xfId="10399"/>
    <cellStyle name="Comma 21 2 2 6 5 2 2" xfId="18367"/>
    <cellStyle name="Comma 21 2 2 6 5 3" xfId="13958"/>
    <cellStyle name="Comma 21 2 2 6 6" xfId="8816"/>
    <cellStyle name="Comma 21 2 2 6 6 2" xfId="17244"/>
    <cellStyle name="Comma 21 2 2 6 7" xfId="21223"/>
    <cellStyle name="Comma 21 2 2 7" xfId="898"/>
    <cellStyle name="Comma 21 2 2 7 2" xfId="899"/>
    <cellStyle name="Comma 21 2 2 7 2 2" xfId="5368"/>
    <cellStyle name="Comma 21 2 2 7 2 2 2" xfId="11343"/>
    <cellStyle name="Comma 21 2 2 7 2 2 2 2" xfId="19301"/>
    <cellStyle name="Comma 21 2 2 7 2 2 3" xfId="14892"/>
    <cellStyle name="Comma 21 2 2 7 3" xfId="6515"/>
    <cellStyle name="Comma 21 2 2 7 3 2" xfId="12278"/>
    <cellStyle name="Comma 21 2 2 7 3 2 2" xfId="20233"/>
    <cellStyle name="Comma 21 2 2 7 3 3" xfId="15824"/>
    <cellStyle name="Comma 21 2 2 7 4" xfId="4278"/>
    <cellStyle name="Comma 21 2 2 7 4 2" xfId="10401"/>
    <cellStyle name="Comma 21 2 2 7 4 2 2" xfId="18369"/>
    <cellStyle name="Comma 21 2 2 7 4 3" xfId="13960"/>
    <cellStyle name="Comma 21 2 2 7 5" xfId="8814"/>
    <cellStyle name="Comma 21 2 2 7 5 2" xfId="17242"/>
    <cellStyle name="Comma 21 2 2 7 6" xfId="21225"/>
    <cellStyle name="Comma 21 2 2 8" xfId="900"/>
    <cellStyle name="Comma 21 2 2 8 2" xfId="5351"/>
    <cellStyle name="Comma 21 2 2 8 2 2" xfId="11326"/>
    <cellStyle name="Comma 21 2 2 8 2 2 2" xfId="19284"/>
    <cellStyle name="Comma 21 2 2 8 2 3" xfId="14875"/>
    <cellStyle name="Comma 21 2 2 9" xfId="6498"/>
    <cellStyle name="Comma 21 2 2 9 2" xfId="12261"/>
    <cellStyle name="Comma 21 2 2 9 2 2" xfId="20216"/>
    <cellStyle name="Comma 21 2 2 9 3" xfId="15807"/>
    <cellStyle name="Comma 21 3" xfId="901"/>
    <cellStyle name="Comma 210" xfId="7755"/>
    <cellStyle name="Comma 211" xfId="6746"/>
    <cellStyle name="Comma 212" xfId="7746"/>
    <cellStyle name="Comma 213" xfId="6736"/>
    <cellStyle name="Comma 214" xfId="7738"/>
    <cellStyle name="Comma 215" xfId="6726"/>
    <cellStyle name="Comma 216" xfId="6341"/>
    <cellStyle name="Comma 217" xfId="6716"/>
    <cellStyle name="Comma 218" xfId="6347"/>
    <cellStyle name="Comma 219" xfId="6709"/>
    <cellStyle name="Comma 22" xfId="902"/>
    <cellStyle name="Comma 220" xfId="6351"/>
    <cellStyle name="Comma 221" xfId="7941"/>
    <cellStyle name="Comma 222" xfId="6356"/>
    <cellStyle name="Comma 223" xfId="7963"/>
    <cellStyle name="Comma 224" xfId="6360"/>
    <cellStyle name="Comma 225" xfId="7968"/>
    <cellStyle name="Comma 226" xfId="6364"/>
    <cellStyle name="Comma 227" xfId="7840"/>
    <cellStyle name="Comma 228" xfId="7118"/>
    <cellStyle name="Comma 229" xfId="7824"/>
    <cellStyle name="Comma 23" xfId="903"/>
    <cellStyle name="Comma 23 2" xfId="904"/>
    <cellStyle name="Comma 23 3" xfId="905"/>
    <cellStyle name="Comma 23 4" xfId="906"/>
    <cellStyle name="Comma 23 5" xfId="907"/>
    <cellStyle name="Comma 23 6" xfId="908"/>
    <cellStyle name="Comma 230" xfId="7971"/>
    <cellStyle name="Comma 231" xfId="7810"/>
    <cellStyle name="Comma 232" xfId="6977"/>
    <cellStyle name="Comma 233" xfId="7795"/>
    <cellStyle name="Comma 234" xfId="6861"/>
    <cellStyle name="Comma 235" xfId="7782"/>
    <cellStyle name="Comma 236" xfId="6831"/>
    <cellStyle name="Comma 237" xfId="7771"/>
    <cellStyle name="Comma 238" xfId="6784"/>
    <cellStyle name="Comma 239" xfId="7762"/>
    <cellStyle name="Comma 24" xfId="909"/>
    <cellStyle name="Comma 24 2" xfId="910"/>
    <cellStyle name="Comma 240" xfId="6756"/>
    <cellStyle name="Comma 241" xfId="7753"/>
    <cellStyle name="Comma 242" xfId="6744"/>
    <cellStyle name="Comma 243" xfId="8199"/>
    <cellStyle name="Comma 244" xfId="8212"/>
    <cellStyle name="Comma 245" xfId="8210"/>
    <cellStyle name="Comma 246" xfId="8206"/>
    <cellStyle name="Comma 247" xfId="8219"/>
    <cellStyle name="Comma 248" xfId="8202"/>
    <cellStyle name="Comma 249" xfId="8203"/>
    <cellStyle name="Comma 25" xfId="911"/>
    <cellStyle name="Comma 250" xfId="8216"/>
    <cellStyle name="Comma 251" xfId="8208"/>
    <cellStyle name="Comma 252" xfId="8666"/>
    <cellStyle name="Comma 253" xfId="8215"/>
    <cellStyle name="Comma 254" xfId="9364"/>
    <cellStyle name="Comma 255" xfId="9374"/>
    <cellStyle name="Comma 256" xfId="8642"/>
    <cellStyle name="Comma 257" xfId="9396"/>
    <cellStyle name="Comma 258" xfId="8859"/>
    <cellStyle name="Comma 259" xfId="8630"/>
    <cellStyle name="Comma 26" xfId="912"/>
    <cellStyle name="Comma 260" xfId="9397"/>
    <cellStyle name="Comma 261" xfId="9540"/>
    <cellStyle name="Comma 262" xfId="9498"/>
    <cellStyle name="Comma 263" xfId="9477"/>
    <cellStyle name="Comma 264" xfId="9558"/>
    <cellStyle name="Comma 265" xfId="9517"/>
    <cellStyle name="Comma 266" xfId="9555"/>
    <cellStyle name="Comma 267" xfId="9468"/>
    <cellStyle name="Comma 268" xfId="9487"/>
    <cellStyle name="Comma 269" xfId="9547"/>
    <cellStyle name="Comma 27" xfId="913"/>
    <cellStyle name="Comma 27 10" xfId="914"/>
    <cellStyle name="Comma 27 10 2" xfId="915"/>
    <cellStyle name="Comma 27 10 2 2" xfId="5369"/>
    <cellStyle name="Comma 27 10 2 2 2" xfId="11344"/>
    <cellStyle name="Comma 27 10 2 2 2 2" xfId="19302"/>
    <cellStyle name="Comma 27 10 2 2 3" xfId="14893"/>
    <cellStyle name="Comma 27 10 3" xfId="6519"/>
    <cellStyle name="Comma 27 10 3 2" xfId="12279"/>
    <cellStyle name="Comma 27 10 3 2 2" xfId="20234"/>
    <cellStyle name="Comma 27 10 3 3" xfId="15825"/>
    <cellStyle name="Comma 27 10 4" xfId="4279"/>
    <cellStyle name="Comma 27 10 4 2" xfId="10402"/>
    <cellStyle name="Comma 27 10 4 2 2" xfId="18370"/>
    <cellStyle name="Comma 27 10 4 3" xfId="13961"/>
    <cellStyle name="Comma 27 10 5" xfId="8330"/>
    <cellStyle name="Comma 27 10 6" xfId="8813"/>
    <cellStyle name="Comma 27 10 6 2" xfId="17241"/>
    <cellStyle name="Comma 27 10 7" xfId="21226"/>
    <cellStyle name="Comma 27 11" xfId="916"/>
    <cellStyle name="Comma 27 11 2" xfId="917"/>
    <cellStyle name="Comma 27 11 2 2" xfId="5370"/>
    <cellStyle name="Comma 27 11 2 2 2" xfId="11345"/>
    <cellStyle name="Comma 27 11 2 2 2 2" xfId="19303"/>
    <cellStyle name="Comma 27 11 2 2 3" xfId="14894"/>
    <cellStyle name="Comma 27 11 3" xfId="6520"/>
    <cellStyle name="Comma 27 11 3 2" xfId="12280"/>
    <cellStyle name="Comma 27 11 3 2 2" xfId="20235"/>
    <cellStyle name="Comma 27 11 3 3" xfId="15826"/>
    <cellStyle name="Comma 27 11 4" xfId="4280"/>
    <cellStyle name="Comma 27 11 4 2" xfId="10403"/>
    <cellStyle name="Comma 27 11 4 2 2" xfId="18371"/>
    <cellStyle name="Comma 27 11 4 3" xfId="13962"/>
    <cellStyle name="Comma 27 11 5" xfId="8812"/>
    <cellStyle name="Comma 27 11 5 2" xfId="17240"/>
    <cellStyle name="Comma 27 11 6" xfId="21227"/>
    <cellStyle name="Comma 27 2" xfId="918"/>
    <cellStyle name="Comma 27 2 10" xfId="6521"/>
    <cellStyle name="Comma 27 2 10 2" xfId="12281"/>
    <cellStyle name="Comma 27 2 10 2 2" xfId="20236"/>
    <cellStyle name="Comma 27 2 10 3" xfId="15827"/>
    <cellStyle name="Comma 27 2 11" xfId="4281"/>
    <cellStyle name="Comma 27 2 11 2" xfId="10404"/>
    <cellStyle name="Comma 27 2 11 2 2" xfId="18372"/>
    <cellStyle name="Comma 27 2 11 3" xfId="13963"/>
    <cellStyle name="Comma 27 2 12" xfId="8811"/>
    <cellStyle name="Comma 27 2 12 2" xfId="17239"/>
    <cellStyle name="Comma 27 2 13" xfId="21228"/>
    <cellStyle name="Comma 27 2 2" xfId="919"/>
    <cellStyle name="Comma 27 2 2 10" xfId="4282"/>
    <cellStyle name="Comma 27 2 2 10 2" xfId="10405"/>
    <cellStyle name="Comma 27 2 2 10 2 2" xfId="18373"/>
    <cellStyle name="Comma 27 2 2 10 3" xfId="13964"/>
    <cellStyle name="Comma 27 2 2 11" xfId="8810"/>
    <cellStyle name="Comma 27 2 2 11 2" xfId="17238"/>
    <cellStyle name="Comma 27 2 2 12" xfId="21229"/>
    <cellStyle name="Comma 27 2 2 2" xfId="920"/>
    <cellStyle name="Comma 27 2 2 2 2" xfId="921"/>
    <cellStyle name="Comma 27 2 2 2 2 2" xfId="922"/>
    <cellStyle name="Comma 27 2 2 2 2 2 2" xfId="923"/>
    <cellStyle name="Comma 27 2 2 2 2 2 2 2" xfId="5375"/>
    <cellStyle name="Comma 27 2 2 2 2 2 2 2 2" xfId="11350"/>
    <cellStyle name="Comma 27 2 2 2 2 2 2 2 2 2" xfId="19308"/>
    <cellStyle name="Comma 27 2 2 2 2 2 2 2 3" xfId="14899"/>
    <cellStyle name="Comma 27 2 2 2 2 2 3" xfId="6525"/>
    <cellStyle name="Comma 27 2 2 2 2 2 3 2" xfId="12285"/>
    <cellStyle name="Comma 27 2 2 2 2 2 3 2 2" xfId="20240"/>
    <cellStyle name="Comma 27 2 2 2 2 2 3 3" xfId="15831"/>
    <cellStyle name="Comma 27 2 2 2 2 2 4" xfId="4285"/>
    <cellStyle name="Comma 27 2 2 2 2 2 4 2" xfId="10408"/>
    <cellStyle name="Comma 27 2 2 2 2 2 4 2 2" xfId="18376"/>
    <cellStyle name="Comma 27 2 2 2 2 2 4 3" xfId="13967"/>
    <cellStyle name="Comma 27 2 2 2 2 2 5" xfId="8807"/>
    <cellStyle name="Comma 27 2 2 2 2 2 5 2" xfId="17235"/>
    <cellStyle name="Comma 27 2 2 2 2 2 6" xfId="21232"/>
    <cellStyle name="Comma 27 2 2 2 2 3" xfId="924"/>
    <cellStyle name="Comma 27 2 2 2 2 3 2" xfId="5374"/>
    <cellStyle name="Comma 27 2 2 2 2 3 2 2" xfId="11349"/>
    <cellStyle name="Comma 27 2 2 2 2 3 2 2 2" xfId="19307"/>
    <cellStyle name="Comma 27 2 2 2 2 3 2 3" xfId="14898"/>
    <cellStyle name="Comma 27 2 2 2 2 4" xfId="6524"/>
    <cellStyle name="Comma 27 2 2 2 2 4 2" xfId="12284"/>
    <cellStyle name="Comma 27 2 2 2 2 4 2 2" xfId="20239"/>
    <cellStyle name="Comma 27 2 2 2 2 4 3" xfId="15830"/>
    <cellStyle name="Comma 27 2 2 2 2 5" xfId="4284"/>
    <cellStyle name="Comma 27 2 2 2 2 5 2" xfId="10407"/>
    <cellStyle name="Comma 27 2 2 2 2 5 2 2" xfId="18375"/>
    <cellStyle name="Comma 27 2 2 2 2 5 3" xfId="13966"/>
    <cellStyle name="Comma 27 2 2 2 2 6" xfId="8808"/>
    <cellStyle name="Comma 27 2 2 2 2 6 2" xfId="17236"/>
    <cellStyle name="Comma 27 2 2 2 2 7" xfId="21231"/>
    <cellStyle name="Comma 27 2 2 2 3" xfId="925"/>
    <cellStyle name="Comma 27 2 2 2 3 2" xfId="926"/>
    <cellStyle name="Comma 27 2 2 2 3 2 2" xfId="5376"/>
    <cellStyle name="Comma 27 2 2 2 3 2 2 2" xfId="11351"/>
    <cellStyle name="Comma 27 2 2 2 3 2 2 2 2" xfId="19309"/>
    <cellStyle name="Comma 27 2 2 2 3 2 2 3" xfId="14900"/>
    <cellStyle name="Comma 27 2 2 2 3 3" xfId="6526"/>
    <cellStyle name="Comma 27 2 2 2 3 3 2" xfId="12286"/>
    <cellStyle name="Comma 27 2 2 2 3 3 2 2" xfId="20241"/>
    <cellStyle name="Comma 27 2 2 2 3 3 3" xfId="15832"/>
    <cellStyle name="Comma 27 2 2 2 3 4" xfId="4286"/>
    <cellStyle name="Comma 27 2 2 2 3 4 2" xfId="10409"/>
    <cellStyle name="Comma 27 2 2 2 3 4 2 2" xfId="18377"/>
    <cellStyle name="Comma 27 2 2 2 3 4 3" xfId="13968"/>
    <cellStyle name="Comma 27 2 2 2 3 5" xfId="8806"/>
    <cellStyle name="Comma 27 2 2 2 3 5 2" xfId="17234"/>
    <cellStyle name="Comma 27 2 2 2 3 6" xfId="21233"/>
    <cellStyle name="Comma 27 2 2 2 4" xfId="927"/>
    <cellStyle name="Comma 27 2 2 2 4 2" xfId="5373"/>
    <cellStyle name="Comma 27 2 2 2 4 2 2" xfId="11348"/>
    <cellStyle name="Comma 27 2 2 2 4 2 2 2" xfId="19306"/>
    <cellStyle name="Comma 27 2 2 2 4 2 3" xfId="14897"/>
    <cellStyle name="Comma 27 2 2 2 5" xfId="6523"/>
    <cellStyle name="Comma 27 2 2 2 5 2" xfId="12283"/>
    <cellStyle name="Comma 27 2 2 2 5 2 2" xfId="20238"/>
    <cellStyle name="Comma 27 2 2 2 5 3" xfId="15829"/>
    <cellStyle name="Comma 27 2 2 2 6" xfId="4283"/>
    <cellStyle name="Comma 27 2 2 2 6 2" xfId="10406"/>
    <cellStyle name="Comma 27 2 2 2 6 2 2" xfId="18374"/>
    <cellStyle name="Comma 27 2 2 2 6 3" xfId="13965"/>
    <cellStyle name="Comma 27 2 2 2 7" xfId="8809"/>
    <cellStyle name="Comma 27 2 2 2 7 2" xfId="17237"/>
    <cellStyle name="Comma 27 2 2 2 8" xfId="21230"/>
    <cellStyle name="Comma 27 2 2 3" xfId="928"/>
    <cellStyle name="Comma 27 2 2 3 2" xfId="929"/>
    <cellStyle name="Comma 27 2 2 3 2 2" xfId="930"/>
    <cellStyle name="Comma 27 2 2 3 2 2 2" xfId="931"/>
    <cellStyle name="Comma 27 2 2 3 2 2 2 2" xfId="5379"/>
    <cellStyle name="Comma 27 2 2 3 2 2 2 2 2" xfId="11354"/>
    <cellStyle name="Comma 27 2 2 3 2 2 2 2 2 2" xfId="19312"/>
    <cellStyle name="Comma 27 2 2 3 2 2 2 2 3" xfId="14903"/>
    <cellStyle name="Comma 27 2 2 3 2 2 3" xfId="6529"/>
    <cellStyle name="Comma 27 2 2 3 2 2 3 2" xfId="12289"/>
    <cellStyle name="Comma 27 2 2 3 2 2 3 2 2" xfId="20244"/>
    <cellStyle name="Comma 27 2 2 3 2 2 3 3" xfId="15835"/>
    <cellStyle name="Comma 27 2 2 3 2 2 4" xfId="4289"/>
    <cellStyle name="Comma 27 2 2 3 2 2 4 2" xfId="10412"/>
    <cellStyle name="Comma 27 2 2 3 2 2 4 2 2" xfId="18380"/>
    <cellStyle name="Comma 27 2 2 3 2 2 4 3" xfId="13971"/>
    <cellStyle name="Comma 27 2 2 3 2 2 5" xfId="8803"/>
    <cellStyle name="Comma 27 2 2 3 2 2 5 2" xfId="17231"/>
    <cellStyle name="Comma 27 2 2 3 2 2 6" xfId="21236"/>
    <cellStyle name="Comma 27 2 2 3 2 3" xfId="932"/>
    <cellStyle name="Comma 27 2 2 3 2 3 2" xfId="5378"/>
    <cellStyle name="Comma 27 2 2 3 2 3 2 2" xfId="11353"/>
    <cellStyle name="Comma 27 2 2 3 2 3 2 2 2" xfId="19311"/>
    <cellStyle name="Comma 27 2 2 3 2 3 2 3" xfId="14902"/>
    <cellStyle name="Comma 27 2 2 3 2 4" xfId="6528"/>
    <cellStyle name="Comma 27 2 2 3 2 4 2" xfId="12288"/>
    <cellStyle name="Comma 27 2 2 3 2 4 2 2" xfId="20243"/>
    <cellStyle name="Comma 27 2 2 3 2 4 3" xfId="15834"/>
    <cellStyle name="Comma 27 2 2 3 2 5" xfId="4288"/>
    <cellStyle name="Comma 27 2 2 3 2 5 2" xfId="10411"/>
    <cellStyle name="Comma 27 2 2 3 2 5 2 2" xfId="18379"/>
    <cellStyle name="Comma 27 2 2 3 2 5 3" xfId="13970"/>
    <cellStyle name="Comma 27 2 2 3 2 6" xfId="8804"/>
    <cellStyle name="Comma 27 2 2 3 2 6 2" xfId="17232"/>
    <cellStyle name="Comma 27 2 2 3 2 7" xfId="21235"/>
    <cellStyle name="Comma 27 2 2 3 3" xfId="933"/>
    <cellStyle name="Comma 27 2 2 3 3 2" xfId="934"/>
    <cellStyle name="Comma 27 2 2 3 3 2 2" xfId="5380"/>
    <cellStyle name="Comma 27 2 2 3 3 2 2 2" xfId="11355"/>
    <cellStyle name="Comma 27 2 2 3 3 2 2 2 2" xfId="19313"/>
    <cellStyle name="Comma 27 2 2 3 3 2 2 3" xfId="14904"/>
    <cellStyle name="Comma 27 2 2 3 3 3" xfId="6530"/>
    <cellStyle name="Comma 27 2 2 3 3 3 2" xfId="12290"/>
    <cellStyle name="Comma 27 2 2 3 3 3 2 2" xfId="20245"/>
    <cellStyle name="Comma 27 2 2 3 3 3 3" xfId="15836"/>
    <cellStyle name="Comma 27 2 2 3 3 4" xfId="4290"/>
    <cellStyle name="Comma 27 2 2 3 3 4 2" xfId="10413"/>
    <cellStyle name="Comma 27 2 2 3 3 4 2 2" xfId="18381"/>
    <cellStyle name="Comma 27 2 2 3 3 4 3" xfId="13972"/>
    <cellStyle name="Comma 27 2 2 3 3 5" xfId="8802"/>
    <cellStyle name="Comma 27 2 2 3 3 5 2" xfId="17230"/>
    <cellStyle name="Comma 27 2 2 3 3 6" xfId="21237"/>
    <cellStyle name="Comma 27 2 2 3 4" xfId="935"/>
    <cellStyle name="Comma 27 2 2 3 4 2" xfId="5377"/>
    <cellStyle name="Comma 27 2 2 3 4 2 2" xfId="11352"/>
    <cellStyle name="Comma 27 2 2 3 4 2 2 2" xfId="19310"/>
    <cellStyle name="Comma 27 2 2 3 4 2 3" xfId="14901"/>
    <cellStyle name="Comma 27 2 2 3 5" xfId="6527"/>
    <cellStyle name="Comma 27 2 2 3 5 2" xfId="12287"/>
    <cellStyle name="Comma 27 2 2 3 5 2 2" xfId="20242"/>
    <cellStyle name="Comma 27 2 2 3 5 3" xfId="15833"/>
    <cellStyle name="Comma 27 2 2 3 6" xfId="4287"/>
    <cellStyle name="Comma 27 2 2 3 6 2" xfId="10410"/>
    <cellStyle name="Comma 27 2 2 3 6 2 2" xfId="18378"/>
    <cellStyle name="Comma 27 2 2 3 6 3" xfId="13969"/>
    <cellStyle name="Comma 27 2 2 3 7" xfId="8805"/>
    <cellStyle name="Comma 27 2 2 3 7 2" xfId="17233"/>
    <cellStyle name="Comma 27 2 2 3 8" xfId="21234"/>
    <cellStyle name="Comma 27 2 2 4" xfId="936"/>
    <cellStyle name="Comma 27 2 2 4 2" xfId="937"/>
    <cellStyle name="Comma 27 2 2 4 2 2" xfId="938"/>
    <cellStyle name="Comma 27 2 2 4 2 2 2" xfId="939"/>
    <cellStyle name="Comma 27 2 2 4 2 2 2 2" xfId="5383"/>
    <cellStyle name="Comma 27 2 2 4 2 2 2 2 2" xfId="11358"/>
    <cellStyle name="Comma 27 2 2 4 2 2 2 2 2 2" xfId="19316"/>
    <cellStyle name="Comma 27 2 2 4 2 2 2 2 3" xfId="14907"/>
    <cellStyle name="Comma 27 2 2 4 2 2 3" xfId="6533"/>
    <cellStyle name="Comma 27 2 2 4 2 2 3 2" xfId="12293"/>
    <cellStyle name="Comma 27 2 2 4 2 2 3 2 2" xfId="20248"/>
    <cellStyle name="Comma 27 2 2 4 2 2 3 3" xfId="15839"/>
    <cellStyle name="Comma 27 2 2 4 2 2 4" xfId="4293"/>
    <cellStyle name="Comma 27 2 2 4 2 2 4 2" xfId="10416"/>
    <cellStyle name="Comma 27 2 2 4 2 2 4 2 2" xfId="18384"/>
    <cellStyle name="Comma 27 2 2 4 2 2 4 3" xfId="13975"/>
    <cellStyle name="Comma 27 2 2 4 2 2 5" xfId="8799"/>
    <cellStyle name="Comma 27 2 2 4 2 2 5 2" xfId="17227"/>
    <cellStyle name="Comma 27 2 2 4 2 2 6" xfId="21240"/>
    <cellStyle name="Comma 27 2 2 4 2 3" xfId="940"/>
    <cellStyle name="Comma 27 2 2 4 2 3 2" xfId="5382"/>
    <cellStyle name="Comma 27 2 2 4 2 3 2 2" xfId="11357"/>
    <cellStyle name="Comma 27 2 2 4 2 3 2 2 2" xfId="19315"/>
    <cellStyle name="Comma 27 2 2 4 2 3 2 3" xfId="14906"/>
    <cellStyle name="Comma 27 2 2 4 2 4" xfId="6532"/>
    <cellStyle name="Comma 27 2 2 4 2 4 2" xfId="12292"/>
    <cellStyle name="Comma 27 2 2 4 2 4 2 2" xfId="20247"/>
    <cellStyle name="Comma 27 2 2 4 2 4 3" xfId="15838"/>
    <cellStyle name="Comma 27 2 2 4 2 5" xfId="4292"/>
    <cellStyle name="Comma 27 2 2 4 2 5 2" xfId="10415"/>
    <cellStyle name="Comma 27 2 2 4 2 5 2 2" xfId="18383"/>
    <cellStyle name="Comma 27 2 2 4 2 5 3" xfId="13974"/>
    <cellStyle name="Comma 27 2 2 4 2 6" xfId="8800"/>
    <cellStyle name="Comma 27 2 2 4 2 6 2" xfId="17228"/>
    <cellStyle name="Comma 27 2 2 4 2 7" xfId="21239"/>
    <cellStyle name="Comma 27 2 2 4 3" xfId="941"/>
    <cellStyle name="Comma 27 2 2 4 3 2" xfId="942"/>
    <cellStyle name="Comma 27 2 2 4 3 2 2" xfId="5384"/>
    <cellStyle name="Comma 27 2 2 4 3 2 2 2" xfId="11359"/>
    <cellStyle name="Comma 27 2 2 4 3 2 2 2 2" xfId="19317"/>
    <cellStyle name="Comma 27 2 2 4 3 2 2 3" xfId="14908"/>
    <cellStyle name="Comma 27 2 2 4 3 3" xfId="6534"/>
    <cellStyle name="Comma 27 2 2 4 3 3 2" xfId="12294"/>
    <cellStyle name="Comma 27 2 2 4 3 3 2 2" xfId="20249"/>
    <cellStyle name="Comma 27 2 2 4 3 3 3" xfId="15840"/>
    <cellStyle name="Comma 27 2 2 4 3 4" xfId="4294"/>
    <cellStyle name="Comma 27 2 2 4 3 4 2" xfId="10417"/>
    <cellStyle name="Comma 27 2 2 4 3 4 2 2" xfId="18385"/>
    <cellStyle name="Comma 27 2 2 4 3 4 3" xfId="13976"/>
    <cellStyle name="Comma 27 2 2 4 3 5" xfId="8798"/>
    <cellStyle name="Comma 27 2 2 4 3 5 2" xfId="17226"/>
    <cellStyle name="Comma 27 2 2 4 3 6" xfId="21241"/>
    <cellStyle name="Comma 27 2 2 4 4" xfId="943"/>
    <cellStyle name="Comma 27 2 2 4 4 2" xfId="5381"/>
    <cellStyle name="Comma 27 2 2 4 4 2 2" xfId="11356"/>
    <cellStyle name="Comma 27 2 2 4 4 2 2 2" xfId="19314"/>
    <cellStyle name="Comma 27 2 2 4 4 2 3" xfId="14905"/>
    <cellStyle name="Comma 27 2 2 4 5" xfId="6531"/>
    <cellStyle name="Comma 27 2 2 4 5 2" xfId="12291"/>
    <cellStyle name="Comma 27 2 2 4 5 2 2" xfId="20246"/>
    <cellStyle name="Comma 27 2 2 4 5 3" xfId="15837"/>
    <cellStyle name="Comma 27 2 2 4 6" xfId="4291"/>
    <cellStyle name="Comma 27 2 2 4 6 2" xfId="10414"/>
    <cellStyle name="Comma 27 2 2 4 6 2 2" xfId="18382"/>
    <cellStyle name="Comma 27 2 2 4 6 3" xfId="13973"/>
    <cellStyle name="Comma 27 2 2 4 7" xfId="8801"/>
    <cellStyle name="Comma 27 2 2 4 7 2" xfId="17229"/>
    <cellStyle name="Comma 27 2 2 4 8" xfId="21238"/>
    <cellStyle name="Comma 27 2 2 5" xfId="944"/>
    <cellStyle name="Comma 27 2 2 5 2" xfId="945"/>
    <cellStyle name="Comma 27 2 2 5 2 2" xfId="946"/>
    <cellStyle name="Comma 27 2 2 5 2 2 2" xfId="5386"/>
    <cellStyle name="Comma 27 2 2 5 2 2 2 2" xfId="11361"/>
    <cellStyle name="Comma 27 2 2 5 2 2 2 2 2" xfId="19319"/>
    <cellStyle name="Comma 27 2 2 5 2 2 2 3" xfId="14910"/>
    <cellStyle name="Comma 27 2 2 5 2 3" xfId="6536"/>
    <cellStyle name="Comma 27 2 2 5 2 3 2" xfId="12296"/>
    <cellStyle name="Comma 27 2 2 5 2 3 2 2" xfId="20251"/>
    <cellStyle name="Comma 27 2 2 5 2 3 3" xfId="15842"/>
    <cellStyle name="Comma 27 2 2 5 2 4" xfId="4296"/>
    <cellStyle name="Comma 27 2 2 5 2 4 2" xfId="10419"/>
    <cellStyle name="Comma 27 2 2 5 2 4 2 2" xfId="18387"/>
    <cellStyle name="Comma 27 2 2 5 2 4 3" xfId="13978"/>
    <cellStyle name="Comma 27 2 2 5 2 5" xfId="8796"/>
    <cellStyle name="Comma 27 2 2 5 2 5 2" xfId="17224"/>
    <cellStyle name="Comma 27 2 2 5 2 6" xfId="21243"/>
    <cellStyle name="Comma 27 2 2 5 3" xfId="947"/>
    <cellStyle name="Comma 27 2 2 5 3 2" xfId="5385"/>
    <cellStyle name="Comma 27 2 2 5 3 2 2" xfId="11360"/>
    <cellStyle name="Comma 27 2 2 5 3 2 2 2" xfId="19318"/>
    <cellStyle name="Comma 27 2 2 5 3 2 3" xfId="14909"/>
    <cellStyle name="Comma 27 2 2 5 4" xfId="6535"/>
    <cellStyle name="Comma 27 2 2 5 4 2" xfId="12295"/>
    <cellStyle name="Comma 27 2 2 5 4 2 2" xfId="20250"/>
    <cellStyle name="Comma 27 2 2 5 4 3" xfId="15841"/>
    <cellStyle name="Comma 27 2 2 5 5" xfId="4295"/>
    <cellStyle name="Comma 27 2 2 5 5 2" xfId="10418"/>
    <cellStyle name="Comma 27 2 2 5 5 2 2" xfId="18386"/>
    <cellStyle name="Comma 27 2 2 5 5 3" xfId="13977"/>
    <cellStyle name="Comma 27 2 2 5 6" xfId="8797"/>
    <cellStyle name="Comma 27 2 2 5 6 2" xfId="17225"/>
    <cellStyle name="Comma 27 2 2 5 7" xfId="21242"/>
    <cellStyle name="Comma 27 2 2 6" xfId="948"/>
    <cellStyle name="Comma 27 2 2 6 2" xfId="949"/>
    <cellStyle name="Comma 27 2 2 6 2 2" xfId="950"/>
    <cellStyle name="Comma 27 2 2 6 2 2 2" xfId="5388"/>
    <cellStyle name="Comma 27 2 2 6 2 2 2 2" xfId="11363"/>
    <cellStyle name="Comma 27 2 2 6 2 2 2 2 2" xfId="19321"/>
    <cellStyle name="Comma 27 2 2 6 2 2 2 3" xfId="14912"/>
    <cellStyle name="Comma 27 2 2 6 2 3" xfId="6538"/>
    <cellStyle name="Comma 27 2 2 6 2 3 2" xfId="12298"/>
    <cellStyle name="Comma 27 2 2 6 2 3 2 2" xfId="20253"/>
    <cellStyle name="Comma 27 2 2 6 2 3 3" xfId="15844"/>
    <cellStyle name="Comma 27 2 2 6 2 4" xfId="4298"/>
    <cellStyle name="Comma 27 2 2 6 2 4 2" xfId="10421"/>
    <cellStyle name="Comma 27 2 2 6 2 4 2 2" xfId="18389"/>
    <cellStyle name="Comma 27 2 2 6 2 4 3" xfId="13980"/>
    <cellStyle name="Comma 27 2 2 6 2 5" xfId="8794"/>
    <cellStyle name="Comma 27 2 2 6 2 5 2" xfId="17222"/>
    <cellStyle name="Comma 27 2 2 6 2 6" xfId="21245"/>
    <cellStyle name="Comma 27 2 2 6 3" xfId="951"/>
    <cellStyle name="Comma 27 2 2 6 3 2" xfId="5387"/>
    <cellStyle name="Comma 27 2 2 6 3 2 2" xfId="11362"/>
    <cellStyle name="Comma 27 2 2 6 3 2 2 2" xfId="19320"/>
    <cellStyle name="Comma 27 2 2 6 3 2 3" xfId="14911"/>
    <cellStyle name="Comma 27 2 2 6 4" xfId="6537"/>
    <cellStyle name="Comma 27 2 2 6 4 2" xfId="12297"/>
    <cellStyle name="Comma 27 2 2 6 4 2 2" xfId="20252"/>
    <cellStyle name="Comma 27 2 2 6 4 3" xfId="15843"/>
    <cellStyle name="Comma 27 2 2 6 5" xfId="4297"/>
    <cellStyle name="Comma 27 2 2 6 5 2" xfId="10420"/>
    <cellStyle name="Comma 27 2 2 6 5 2 2" xfId="18388"/>
    <cellStyle name="Comma 27 2 2 6 5 3" xfId="13979"/>
    <cellStyle name="Comma 27 2 2 6 6" xfId="8795"/>
    <cellStyle name="Comma 27 2 2 6 6 2" xfId="17223"/>
    <cellStyle name="Comma 27 2 2 6 7" xfId="21244"/>
    <cellStyle name="Comma 27 2 2 7" xfId="952"/>
    <cellStyle name="Comma 27 2 2 7 2" xfId="953"/>
    <cellStyle name="Comma 27 2 2 7 2 2" xfId="5389"/>
    <cellStyle name="Comma 27 2 2 7 2 2 2" xfId="11364"/>
    <cellStyle name="Comma 27 2 2 7 2 2 2 2" xfId="19322"/>
    <cellStyle name="Comma 27 2 2 7 2 2 3" xfId="14913"/>
    <cellStyle name="Comma 27 2 2 7 3" xfId="6539"/>
    <cellStyle name="Comma 27 2 2 7 3 2" xfId="12299"/>
    <cellStyle name="Comma 27 2 2 7 3 2 2" xfId="20254"/>
    <cellStyle name="Comma 27 2 2 7 3 3" xfId="15845"/>
    <cellStyle name="Comma 27 2 2 7 4" xfId="4299"/>
    <cellStyle name="Comma 27 2 2 7 4 2" xfId="10422"/>
    <cellStyle name="Comma 27 2 2 7 4 2 2" xfId="18390"/>
    <cellStyle name="Comma 27 2 2 7 4 3" xfId="13981"/>
    <cellStyle name="Comma 27 2 2 7 5" xfId="8793"/>
    <cellStyle name="Comma 27 2 2 7 5 2" xfId="17221"/>
    <cellStyle name="Comma 27 2 2 7 6" xfId="21246"/>
    <cellStyle name="Comma 27 2 2 8" xfId="954"/>
    <cellStyle name="Comma 27 2 2 8 2" xfId="5372"/>
    <cellStyle name="Comma 27 2 2 8 2 2" xfId="11347"/>
    <cellStyle name="Comma 27 2 2 8 2 2 2" xfId="19305"/>
    <cellStyle name="Comma 27 2 2 8 2 3" xfId="14896"/>
    <cellStyle name="Comma 27 2 2 9" xfId="6522"/>
    <cellStyle name="Comma 27 2 2 9 2" xfId="12282"/>
    <cellStyle name="Comma 27 2 2 9 2 2" xfId="20237"/>
    <cellStyle name="Comma 27 2 2 9 3" xfId="15828"/>
    <cellStyle name="Comma 27 2 3" xfId="955"/>
    <cellStyle name="Comma 27 2 3 2" xfId="956"/>
    <cellStyle name="Comma 27 2 3 2 2" xfId="957"/>
    <cellStyle name="Comma 27 2 3 2 2 2" xfId="958"/>
    <cellStyle name="Comma 27 2 3 2 2 2 2" xfId="5392"/>
    <cellStyle name="Comma 27 2 3 2 2 2 2 2" xfId="11367"/>
    <cellStyle name="Comma 27 2 3 2 2 2 2 2 2" xfId="19325"/>
    <cellStyle name="Comma 27 2 3 2 2 2 2 3" xfId="14916"/>
    <cellStyle name="Comma 27 2 3 2 2 3" xfId="6542"/>
    <cellStyle name="Comma 27 2 3 2 2 3 2" xfId="12302"/>
    <cellStyle name="Comma 27 2 3 2 2 3 2 2" xfId="20257"/>
    <cellStyle name="Comma 27 2 3 2 2 3 3" xfId="15848"/>
    <cellStyle name="Comma 27 2 3 2 2 4" xfId="4302"/>
    <cellStyle name="Comma 27 2 3 2 2 4 2" xfId="10425"/>
    <cellStyle name="Comma 27 2 3 2 2 4 2 2" xfId="18393"/>
    <cellStyle name="Comma 27 2 3 2 2 4 3" xfId="13984"/>
    <cellStyle name="Comma 27 2 3 2 2 5" xfId="8790"/>
    <cellStyle name="Comma 27 2 3 2 2 5 2" xfId="17218"/>
    <cellStyle name="Comma 27 2 3 2 2 6" xfId="21249"/>
    <cellStyle name="Comma 27 2 3 2 3" xfId="959"/>
    <cellStyle name="Comma 27 2 3 2 3 2" xfId="5391"/>
    <cellStyle name="Comma 27 2 3 2 3 2 2" xfId="11366"/>
    <cellStyle name="Comma 27 2 3 2 3 2 2 2" xfId="19324"/>
    <cellStyle name="Comma 27 2 3 2 3 2 3" xfId="14915"/>
    <cellStyle name="Comma 27 2 3 2 4" xfId="6541"/>
    <cellStyle name="Comma 27 2 3 2 4 2" xfId="12301"/>
    <cellStyle name="Comma 27 2 3 2 4 2 2" xfId="20256"/>
    <cellStyle name="Comma 27 2 3 2 4 3" xfId="15847"/>
    <cellStyle name="Comma 27 2 3 2 5" xfId="4301"/>
    <cellStyle name="Comma 27 2 3 2 5 2" xfId="10424"/>
    <cellStyle name="Comma 27 2 3 2 5 2 2" xfId="18392"/>
    <cellStyle name="Comma 27 2 3 2 5 3" xfId="13983"/>
    <cellStyle name="Comma 27 2 3 2 6" xfId="8791"/>
    <cellStyle name="Comma 27 2 3 2 6 2" xfId="17219"/>
    <cellStyle name="Comma 27 2 3 2 7" xfId="21248"/>
    <cellStyle name="Comma 27 2 3 3" xfId="960"/>
    <cellStyle name="Comma 27 2 3 3 2" xfId="961"/>
    <cellStyle name="Comma 27 2 3 3 2 2" xfId="5393"/>
    <cellStyle name="Comma 27 2 3 3 2 2 2" xfId="11368"/>
    <cellStyle name="Comma 27 2 3 3 2 2 2 2" xfId="19326"/>
    <cellStyle name="Comma 27 2 3 3 2 2 3" xfId="14917"/>
    <cellStyle name="Comma 27 2 3 3 3" xfId="6543"/>
    <cellStyle name="Comma 27 2 3 3 3 2" xfId="12303"/>
    <cellStyle name="Comma 27 2 3 3 3 2 2" xfId="20258"/>
    <cellStyle name="Comma 27 2 3 3 3 3" xfId="15849"/>
    <cellStyle name="Comma 27 2 3 3 4" xfId="4303"/>
    <cellStyle name="Comma 27 2 3 3 4 2" xfId="10426"/>
    <cellStyle name="Comma 27 2 3 3 4 2 2" xfId="18394"/>
    <cellStyle name="Comma 27 2 3 3 4 3" xfId="13985"/>
    <cellStyle name="Comma 27 2 3 3 5" xfId="8789"/>
    <cellStyle name="Comma 27 2 3 3 5 2" xfId="17217"/>
    <cellStyle name="Comma 27 2 3 3 6" xfId="21250"/>
    <cellStyle name="Comma 27 2 3 4" xfId="962"/>
    <cellStyle name="Comma 27 2 3 4 2" xfId="5390"/>
    <cellStyle name="Comma 27 2 3 4 2 2" xfId="11365"/>
    <cellStyle name="Comma 27 2 3 4 2 2 2" xfId="19323"/>
    <cellStyle name="Comma 27 2 3 4 2 3" xfId="14914"/>
    <cellStyle name="Comma 27 2 3 5" xfId="6540"/>
    <cellStyle name="Comma 27 2 3 5 2" xfId="12300"/>
    <cellStyle name="Comma 27 2 3 5 2 2" xfId="20255"/>
    <cellStyle name="Comma 27 2 3 5 3" xfId="15846"/>
    <cellStyle name="Comma 27 2 3 6" xfId="4300"/>
    <cellStyle name="Comma 27 2 3 6 2" xfId="10423"/>
    <cellStyle name="Comma 27 2 3 6 2 2" xfId="18391"/>
    <cellStyle name="Comma 27 2 3 6 3" xfId="13982"/>
    <cellStyle name="Comma 27 2 3 7" xfId="8792"/>
    <cellStyle name="Comma 27 2 3 7 2" xfId="17220"/>
    <cellStyle name="Comma 27 2 3 8" xfId="21247"/>
    <cellStyle name="Comma 27 2 4" xfId="963"/>
    <cellStyle name="Comma 27 2 4 2" xfId="964"/>
    <cellStyle name="Comma 27 2 4 2 2" xfId="965"/>
    <cellStyle name="Comma 27 2 4 2 2 2" xfId="966"/>
    <cellStyle name="Comma 27 2 4 2 2 2 2" xfId="5396"/>
    <cellStyle name="Comma 27 2 4 2 2 2 2 2" xfId="11371"/>
    <cellStyle name="Comma 27 2 4 2 2 2 2 2 2" xfId="19329"/>
    <cellStyle name="Comma 27 2 4 2 2 2 2 3" xfId="14920"/>
    <cellStyle name="Comma 27 2 4 2 2 3" xfId="6546"/>
    <cellStyle name="Comma 27 2 4 2 2 3 2" xfId="12306"/>
    <cellStyle name="Comma 27 2 4 2 2 3 2 2" xfId="20261"/>
    <cellStyle name="Comma 27 2 4 2 2 3 3" xfId="15852"/>
    <cellStyle name="Comma 27 2 4 2 2 4" xfId="4306"/>
    <cellStyle name="Comma 27 2 4 2 2 4 2" xfId="10429"/>
    <cellStyle name="Comma 27 2 4 2 2 4 2 2" xfId="18397"/>
    <cellStyle name="Comma 27 2 4 2 2 4 3" xfId="13988"/>
    <cellStyle name="Comma 27 2 4 2 2 5" xfId="8786"/>
    <cellStyle name="Comma 27 2 4 2 2 5 2" xfId="17214"/>
    <cellStyle name="Comma 27 2 4 2 2 6" xfId="21253"/>
    <cellStyle name="Comma 27 2 4 2 3" xfId="967"/>
    <cellStyle name="Comma 27 2 4 2 3 2" xfId="5395"/>
    <cellStyle name="Comma 27 2 4 2 3 2 2" xfId="11370"/>
    <cellStyle name="Comma 27 2 4 2 3 2 2 2" xfId="19328"/>
    <cellStyle name="Comma 27 2 4 2 3 2 3" xfId="14919"/>
    <cellStyle name="Comma 27 2 4 2 4" xfId="6545"/>
    <cellStyle name="Comma 27 2 4 2 4 2" xfId="12305"/>
    <cellStyle name="Comma 27 2 4 2 4 2 2" xfId="20260"/>
    <cellStyle name="Comma 27 2 4 2 4 3" xfId="15851"/>
    <cellStyle name="Comma 27 2 4 2 5" xfId="4305"/>
    <cellStyle name="Comma 27 2 4 2 5 2" xfId="10428"/>
    <cellStyle name="Comma 27 2 4 2 5 2 2" xfId="18396"/>
    <cellStyle name="Comma 27 2 4 2 5 3" xfId="13987"/>
    <cellStyle name="Comma 27 2 4 2 6" xfId="8787"/>
    <cellStyle name="Comma 27 2 4 2 6 2" xfId="17215"/>
    <cellStyle name="Comma 27 2 4 2 7" xfId="21252"/>
    <cellStyle name="Comma 27 2 4 3" xfId="968"/>
    <cellStyle name="Comma 27 2 4 3 2" xfId="969"/>
    <cellStyle name="Comma 27 2 4 3 2 2" xfId="5397"/>
    <cellStyle name="Comma 27 2 4 3 2 2 2" xfId="11372"/>
    <cellStyle name="Comma 27 2 4 3 2 2 2 2" xfId="19330"/>
    <cellStyle name="Comma 27 2 4 3 2 2 3" xfId="14921"/>
    <cellStyle name="Comma 27 2 4 3 3" xfId="6547"/>
    <cellStyle name="Comma 27 2 4 3 3 2" xfId="12307"/>
    <cellStyle name="Comma 27 2 4 3 3 2 2" xfId="20262"/>
    <cellStyle name="Comma 27 2 4 3 3 3" xfId="15853"/>
    <cellStyle name="Comma 27 2 4 3 4" xfId="4307"/>
    <cellStyle name="Comma 27 2 4 3 4 2" xfId="10430"/>
    <cellStyle name="Comma 27 2 4 3 4 2 2" xfId="18398"/>
    <cellStyle name="Comma 27 2 4 3 4 3" xfId="13989"/>
    <cellStyle name="Comma 27 2 4 3 5" xfId="8785"/>
    <cellStyle name="Comma 27 2 4 3 5 2" xfId="17213"/>
    <cellStyle name="Comma 27 2 4 3 6" xfId="21254"/>
    <cellStyle name="Comma 27 2 4 4" xfId="970"/>
    <cellStyle name="Comma 27 2 4 4 2" xfId="5394"/>
    <cellStyle name="Comma 27 2 4 4 2 2" xfId="11369"/>
    <cellStyle name="Comma 27 2 4 4 2 2 2" xfId="19327"/>
    <cellStyle name="Comma 27 2 4 4 2 3" xfId="14918"/>
    <cellStyle name="Comma 27 2 4 5" xfId="6544"/>
    <cellStyle name="Comma 27 2 4 5 2" xfId="12304"/>
    <cellStyle name="Comma 27 2 4 5 2 2" xfId="20259"/>
    <cellStyle name="Comma 27 2 4 5 3" xfId="15850"/>
    <cellStyle name="Comma 27 2 4 6" xfId="4304"/>
    <cellStyle name="Comma 27 2 4 6 2" xfId="10427"/>
    <cellStyle name="Comma 27 2 4 6 2 2" xfId="18395"/>
    <cellStyle name="Comma 27 2 4 6 3" xfId="13986"/>
    <cellStyle name="Comma 27 2 4 7" xfId="8788"/>
    <cellStyle name="Comma 27 2 4 7 2" xfId="17216"/>
    <cellStyle name="Comma 27 2 4 8" xfId="21251"/>
    <cellStyle name="Comma 27 2 5" xfId="971"/>
    <cellStyle name="Comma 27 2 5 2" xfId="972"/>
    <cellStyle name="Comma 27 2 5 2 2" xfId="973"/>
    <cellStyle name="Comma 27 2 5 2 2 2" xfId="974"/>
    <cellStyle name="Comma 27 2 5 2 2 2 2" xfId="5400"/>
    <cellStyle name="Comma 27 2 5 2 2 2 2 2" xfId="11375"/>
    <cellStyle name="Comma 27 2 5 2 2 2 2 2 2" xfId="19333"/>
    <cellStyle name="Comma 27 2 5 2 2 2 2 3" xfId="14924"/>
    <cellStyle name="Comma 27 2 5 2 2 3" xfId="6550"/>
    <cellStyle name="Comma 27 2 5 2 2 3 2" xfId="12310"/>
    <cellStyle name="Comma 27 2 5 2 2 3 2 2" xfId="20265"/>
    <cellStyle name="Comma 27 2 5 2 2 3 3" xfId="15856"/>
    <cellStyle name="Comma 27 2 5 2 2 4" xfId="4310"/>
    <cellStyle name="Comma 27 2 5 2 2 4 2" xfId="10433"/>
    <cellStyle name="Comma 27 2 5 2 2 4 2 2" xfId="18401"/>
    <cellStyle name="Comma 27 2 5 2 2 4 3" xfId="13992"/>
    <cellStyle name="Comma 27 2 5 2 2 5" xfId="8782"/>
    <cellStyle name="Comma 27 2 5 2 2 5 2" xfId="17210"/>
    <cellStyle name="Comma 27 2 5 2 2 6" xfId="21257"/>
    <cellStyle name="Comma 27 2 5 2 3" xfId="975"/>
    <cellStyle name="Comma 27 2 5 2 3 2" xfId="5399"/>
    <cellStyle name="Comma 27 2 5 2 3 2 2" xfId="11374"/>
    <cellStyle name="Comma 27 2 5 2 3 2 2 2" xfId="19332"/>
    <cellStyle name="Comma 27 2 5 2 3 2 3" xfId="14923"/>
    <cellStyle name="Comma 27 2 5 2 4" xfId="6549"/>
    <cellStyle name="Comma 27 2 5 2 4 2" xfId="12309"/>
    <cellStyle name="Comma 27 2 5 2 4 2 2" xfId="20264"/>
    <cellStyle name="Comma 27 2 5 2 4 3" xfId="15855"/>
    <cellStyle name="Comma 27 2 5 2 5" xfId="4309"/>
    <cellStyle name="Comma 27 2 5 2 5 2" xfId="10432"/>
    <cellStyle name="Comma 27 2 5 2 5 2 2" xfId="18400"/>
    <cellStyle name="Comma 27 2 5 2 5 3" xfId="13991"/>
    <cellStyle name="Comma 27 2 5 2 6" xfId="8783"/>
    <cellStyle name="Comma 27 2 5 2 6 2" xfId="17211"/>
    <cellStyle name="Comma 27 2 5 2 7" xfId="21256"/>
    <cellStyle name="Comma 27 2 5 3" xfId="976"/>
    <cellStyle name="Comma 27 2 5 3 2" xfId="977"/>
    <cellStyle name="Comma 27 2 5 3 2 2" xfId="5401"/>
    <cellStyle name="Comma 27 2 5 3 2 2 2" xfId="11376"/>
    <cellStyle name="Comma 27 2 5 3 2 2 2 2" xfId="19334"/>
    <cellStyle name="Comma 27 2 5 3 2 2 3" xfId="14925"/>
    <cellStyle name="Comma 27 2 5 3 3" xfId="6551"/>
    <cellStyle name="Comma 27 2 5 3 3 2" xfId="12311"/>
    <cellStyle name="Comma 27 2 5 3 3 2 2" xfId="20266"/>
    <cellStyle name="Comma 27 2 5 3 3 3" xfId="15857"/>
    <cellStyle name="Comma 27 2 5 3 4" xfId="4311"/>
    <cellStyle name="Comma 27 2 5 3 4 2" xfId="10434"/>
    <cellStyle name="Comma 27 2 5 3 4 2 2" xfId="18402"/>
    <cellStyle name="Comma 27 2 5 3 4 3" xfId="13993"/>
    <cellStyle name="Comma 27 2 5 3 5" xfId="8781"/>
    <cellStyle name="Comma 27 2 5 3 5 2" xfId="17209"/>
    <cellStyle name="Comma 27 2 5 3 6" xfId="21258"/>
    <cellStyle name="Comma 27 2 5 4" xfId="978"/>
    <cellStyle name="Comma 27 2 5 4 2" xfId="5398"/>
    <cellStyle name="Comma 27 2 5 4 2 2" xfId="11373"/>
    <cellStyle name="Comma 27 2 5 4 2 2 2" xfId="19331"/>
    <cellStyle name="Comma 27 2 5 4 2 3" xfId="14922"/>
    <cellStyle name="Comma 27 2 5 5" xfId="6548"/>
    <cellStyle name="Comma 27 2 5 5 2" xfId="12308"/>
    <cellStyle name="Comma 27 2 5 5 2 2" xfId="20263"/>
    <cellStyle name="Comma 27 2 5 5 3" xfId="15854"/>
    <cellStyle name="Comma 27 2 5 6" xfId="4308"/>
    <cellStyle name="Comma 27 2 5 6 2" xfId="10431"/>
    <cellStyle name="Comma 27 2 5 6 2 2" xfId="18399"/>
    <cellStyle name="Comma 27 2 5 6 3" xfId="13990"/>
    <cellStyle name="Comma 27 2 5 7" xfId="8784"/>
    <cellStyle name="Comma 27 2 5 7 2" xfId="17212"/>
    <cellStyle name="Comma 27 2 5 8" xfId="21255"/>
    <cellStyle name="Comma 27 2 6" xfId="979"/>
    <cellStyle name="Comma 27 2 6 2" xfId="980"/>
    <cellStyle name="Comma 27 2 6 2 2" xfId="981"/>
    <cellStyle name="Comma 27 2 6 2 2 2" xfId="5403"/>
    <cellStyle name="Comma 27 2 6 2 2 2 2" xfId="11378"/>
    <cellStyle name="Comma 27 2 6 2 2 2 2 2" xfId="19336"/>
    <cellStyle name="Comma 27 2 6 2 2 2 3" xfId="14927"/>
    <cellStyle name="Comma 27 2 6 2 3" xfId="6553"/>
    <cellStyle name="Comma 27 2 6 2 3 2" xfId="12313"/>
    <cellStyle name="Comma 27 2 6 2 3 2 2" xfId="20268"/>
    <cellStyle name="Comma 27 2 6 2 3 3" xfId="15859"/>
    <cellStyle name="Comma 27 2 6 2 4" xfId="4313"/>
    <cellStyle name="Comma 27 2 6 2 4 2" xfId="10436"/>
    <cellStyle name="Comma 27 2 6 2 4 2 2" xfId="18404"/>
    <cellStyle name="Comma 27 2 6 2 4 3" xfId="13995"/>
    <cellStyle name="Comma 27 2 6 2 5" xfId="8779"/>
    <cellStyle name="Comma 27 2 6 2 5 2" xfId="17207"/>
    <cellStyle name="Comma 27 2 6 2 6" xfId="21260"/>
    <cellStyle name="Comma 27 2 6 3" xfId="982"/>
    <cellStyle name="Comma 27 2 6 3 2" xfId="5402"/>
    <cellStyle name="Comma 27 2 6 3 2 2" xfId="11377"/>
    <cellStyle name="Comma 27 2 6 3 2 2 2" xfId="19335"/>
    <cellStyle name="Comma 27 2 6 3 2 3" xfId="14926"/>
    <cellStyle name="Comma 27 2 6 4" xfId="6552"/>
    <cellStyle name="Comma 27 2 6 4 2" xfId="12312"/>
    <cellStyle name="Comma 27 2 6 4 2 2" xfId="20267"/>
    <cellStyle name="Comma 27 2 6 4 3" xfId="15858"/>
    <cellStyle name="Comma 27 2 6 5" xfId="4312"/>
    <cellStyle name="Comma 27 2 6 5 2" xfId="10435"/>
    <cellStyle name="Comma 27 2 6 5 2 2" xfId="18403"/>
    <cellStyle name="Comma 27 2 6 5 3" xfId="13994"/>
    <cellStyle name="Comma 27 2 6 6" xfId="8780"/>
    <cellStyle name="Comma 27 2 6 6 2" xfId="17208"/>
    <cellStyle name="Comma 27 2 6 7" xfId="21259"/>
    <cellStyle name="Comma 27 2 7" xfId="983"/>
    <cellStyle name="Comma 27 2 7 2" xfId="984"/>
    <cellStyle name="Comma 27 2 7 2 2" xfId="985"/>
    <cellStyle name="Comma 27 2 7 2 2 2" xfId="5405"/>
    <cellStyle name="Comma 27 2 7 2 2 2 2" xfId="11380"/>
    <cellStyle name="Comma 27 2 7 2 2 2 2 2" xfId="19338"/>
    <cellStyle name="Comma 27 2 7 2 2 2 3" xfId="14929"/>
    <cellStyle name="Comma 27 2 7 2 3" xfId="6555"/>
    <cellStyle name="Comma 27 2 7 2 3 2" xfId="12315"/>
    <cellStyle name="Comma 27 2 7 2 3 2 2" xfId="20270"/>
    <cellStyle name="Comma 27 2 7 2 3 3" xfId="15861"/>
    <cellStyle name="Comma 27 2 7 2 4" xfId="4315"/>
    <cellStyle name="Comma 27 2 7 2 4 2" xfId="10438"/>
    <cellStyle name="Comma 27 2 7 2 4 2 2" xfId="18406"/>
    <cellStyle name="Comma 27 2 7 2 4 3" xfId="13997"/>
    <cellStyle name="Comma 27 2 7 2 5" xfId="8777"/>
    <cellStyle name="Comma 27 2 7 2 5 2" xfId="17205"/>
    <cellStyle name="Comma 27 2 7 2 6" xfId="21262"/>
    <cellStyle name="Comma 27 2 7 3" xfId="986"/>
    <cellStyle name="Comma 27 2 7 3 2" xfId="5404"/>
    <cellStyle name="Comma 27 2 7 3 2 2" xfId="11379"/>
    <cellStyle name="Comma 27 2 7 3 2 2 2" xfId="19337"/>
    <cellStyle name="Comma 27 2 7 3 2 3" xfId="14928"/>
    <cellStyle name="Comma 27 2 7 4" xfId="6554"/>
    <cellStyle name="Comma 27 2 7 4 2" xfId="12314"/>
    <cellStyle name="Comma 27 2 7 4 2 2" xfId="20269"/>
    <cellStyle name="Comma 27 2 7 4 3" xfId="15860"/>
    <cellStyle name="Comma 27 2 7 5" xfId="4314"/>
    <cellStyle name="Comma 27 2 7 5 2" xfId="10437"/>
    <cellStyle name="Comma 27 2 7 5 2 2" xfId="18405"/>
    <cellStyle name="Comma 27 2 7 5 3" xfId="13996"/>
    <cellStyle name="Comma 27 2 7 6" xfId="8778"/>
    <cellStyle name="Comma 27 2 7 6 2" xfId="17206"/>
    <cellStyle name="Comma 27 2 7 7" xfId="21261"/>
    <cellStyle name="Comma 27 2 8" xfId="987"/>
    <cellStyle name="Comma 27 2 8 2" xfId="988"/>
    <cellStyle name="Comma 27 2 8 2 2" xfId="5406"/>
    <cellStyle name="Comma 27 2 8 2 2 2" xfId="11381"/>
    <cellStyle name="Comma 27 2 8 2 2 2 2" xfId="19339"/>
    <cellStyle name="Comma 27 2 8 2 2 3" xfId="14930"/>
    <cellStyle name="Comma 27 2 8 3" xfId="6556"/>
    <cellStyle name="Comma 27 2 8 3 2" xfId="12316"/>
    <cellStyle name="Comma 27 2 8 3 2 2" xfId="20271"/>
    <cellStyle name="Comma 27 2 8 3 3" xfId="15862"/>
    <cellStyle name="Comma 27 2 8 4" xfId="4316"/>
    <cellStyle name="Comma 27 2 8 4 2" xfId="10439"/>
    <cellStyle name="Comma 27 2 8 4 2 2" xfId="18407"/>
    <cellStyle name="Comma 27 2 8 4 3" xfId="13998"/>
    <cellStyle name="Comma 27 2 8 5" xfId="8776"/>
    <cellStyle name="Comma 27 2 8 5 2" xfId="17204"/>
    <cellStyle name="Comma 27 2 8 6" xfId="21263"/>
    <cellStyle name="Comma 27 2 9" xfId="989"/>
    <cellStyle name="Comma 27 2 9 2" xfId="5371"/>
    <cellStyle name="Comma 27 2 9 2 2" xfId="11346"/>
    <cellStyle name="Comma 27 2 9 2 2 2" xfId="19304"/>
    <cellStyle name="Comma 27 2 9 2 3" xfId="14895"/>
    <cellStyle name="Comma 27 3" xfId="990"/>
    <cellStyle name="Comma 27 3 10" xfId="4317"/>
    <cellStyle name="Comma 27 3 10 2" xfId="10440"/>
    <cellStyle name="Comma 27 3 10 2 2" xfId="18408"/>
    <cellStyle name="Comma 27 3 10 3" xfId="13999"/>
    <cellStyle name="Comma 27 3 11" xfId="8775"/>
    <cellStyle name="Comma 27 3 11 2" xfId="17203"/>
    <cellStyle name="Comma 27 3 12" xfId="21264"/>
    <cellStyle name="Comma 27 3 2" xfId="991"/>
    <cellStyle name="Comma 27 3 2 2" xfId="992"/>
    <cellStyle name="Comma 27 3 2 2 2" xfId="993"/>
    <cellStyle name="Comma 27 3 2 2 2 2" xfId="994"/>
    <cellStyle name="Comma 27 3 2 2 2 2 2" xfId="5410"/>
    <cellStyle name="Comma 27 3 2 2 2 2 2 2" xfId="11385"/>
    <cellStyle name="Comma 27 3 2 2 2 2 2 2 2" xfId="19343"/>
    <cellStyle name="Comma 27 3 2 2 2 2 2 3" xfId="14934"/>
    <cellStyle name="Comma 27 3 2 2 2 3" xfId="6560"/>
    <cellStyle name="Comma 27 3 2 2 2 3 2" xfId="12320"/>
    <cellStyle name="Comma 27 3 2 2 2 3 2 2" xfId="20275"/>
    <cellStyle name="Comma 27 3 2 2 2 3 3" xfId="15866"/>
    <cellStyle name="Comma 27 3 2 2 2 4" xfId="4320"/>
    <cellStyle name="Comma 27 3 2 2 2 4 2" xfId="10443"/>
    <cellStyle name="Comma 27 3 2 2 2 4 2 2" xfId="18411"/>
    <cellStyle name="Comma 27 3 2 2 2 4 3" xfId="14002"/>
    <cellStyle name="Comma 27 3 2 2 2 5" xfId="8772"/>
    <cellStyle name="Comma 27 3 2 2 2 5 2" xfId="17200"/>
    <cellStyle name="Comma 27 3 2 2 2 6" xfId="21267"/>
    <cellStyle name="Comma 27 3 2 2 3" xfId="995"/>
    <cellStyle name="Comma 27 3 2 2 3 2" xfId="5409"/>
    <cellStyle name="Comma 27 3 2 2 3 2 2" xfId="11384"/>
    <cellStyle name="Comma 27 3 2 2 3 2 2 2" xfId="19342"/>
    <cellStyle name="Comma 27 3 2 2 3 2 3" xfId="14933"/>
    <cellStyle name="Comma 27 3 2 2 4" xfId="6559"/>
    <cellStyle name="Comma 27 3 2 2 4 2" xfId="12319"/>
    <cellStyle name="Comma 27 3 2 2 4 2 2" xfId="20274"/>
    <cellStyle name="Comma 27 3 2 2 4 3" xfId="15865"/>
    <cellStyle name="Comma 27 3 2 2 5" xfId="4319"/>
    <cellStyle name="Comma 27 3 2 2 5 2" xfId="10442"/>
    <cellStyle name="Comma 27 3 2 2 5 2 2" xfId="18410"/>
    <cellStyle name="Comma 27 3 2 2 5 3" xfId="14001"/>
    <cellStyle name="Comma 27 3 2 2 6" xfId="8773"/>
    <cellStyle name="Comma 27 3 2 2 6 2" xfId="17201"/>
    <cellStyle name="Comma 27 3 2 2 7" xfId="21266"/>
    <cellStyle name="Comma 27 3 2 3" xfId="996"/>
    <cellStyle name="Comma 27 3 2 3 2" xfId="997"/>
    <cellStyle name="Comma 27 3 2 3 2 2" xfId="5411"/>
    <cellStyle name="Comma 27 3 2 3 2 2 2" xfId="11386"/>
    <cellStyle name="Comma 27 3 2 3 2 2 2 2" xfId="19344"/>
    <cellStyle name="Comma 27 3 2 3 2 2 3" xfId="14935"/>
    <cellStyle name="Comma 27 3 2 3 3" xfId="6561"/>
    <cellStyle name="Comma 27 3 2 3 3 2" xfId="12321"/>
    <cellStyle name="Comma 27 3 2 3 3 2 2" xfId="20276"/>
    <cellStyle name="Comma 27 3 2 3 3 3" xfId="15867"/>
    <cellStyle name="Comma 27 3 2 3 4" xfId="4321"/>
    <cellStyle name="Comma 27 3 2 3 4 2" xfId="10444"/>
    <cellStyle name="Comma 27 3 2 3 4 2 2" xfId="18412"/>
    <cellStyle name="Comma 27 3 2 3 4 3" xfId="14003"/>
    <cellStyle name="Comma 27 3 2 3 5" xfId="8771"/>
    <cellStyle name="Comma 27 3 2 3 5 2" xfId="17199"/>
    <cellStyle name="Comma 27 3 2 3 6" xfId="21268"/>
    <cellStyle name="Comma 27 3 2 4" xfId="998"/>
    <cellStyle name="Comma 27 3 2 4 2" xfId="5408"/>
    <cellStyle name="Comma 27 3 2 4 2 2" xfId="11383"/>
    <cellStyle name="Comma 27 3 2 4 2 2 2" xfId="19341"/>
    <cellStyle name="Comma 27 3 2 4 2 3" xfId="14932"/>
    <cellStyle name="Comma 27 3 2 5" xfId="6558"/>
    <cellStyle name="Comma 27 3 2 5 2" xfId="12318"/>
    <cellStyle name="Comma 27 3 2 5 2 2" xfId="20273"/>
    <cellStyle name="Comma 27 3 2 5 3" xfId="15864"/>
    <cellStyle name="Comma 27 3 2 6" xfId="4318"/>
    <cellStyle name="Comma 27 3 2 6 2" xfId="10441"/>
    <cellStyle name="Comma 27 3 2 6 2 2" xfId="18409"/>
    <cellStyle name="Comma 27 3 2 6 3" xfId="14000"/>
    <cellStyle name="Comma 27 3 2 7" xfId="8774"/>
    <cellStyle name="Comma 27 3 2 7 2" xfId="17202"/>
    <cellStyle name="Comma 27 3 2 8" xfId="21265"/>
    <cellStyle name="Comma 27 3 3" xfId="999"/>
    <cellStyle name="Comma 27 3 3 2" xfId="1000"/>
    <cellStyle name="Comma 27 3 3 2 2" xfId="1001"/>
    <cellStyle name="Comma 27 3 3 2 2 2" xfId="1002"/>
    <cellStyle name="Comma 27 3 3 2 2 2 2" xfId="5414"/>
    <cellStyle name="Comma 27 3 3 2 2 2 2 2" xfId="11389"/>
    <cellStyle name="Comma 27 3 3 2 2 2 2 2 2" xfId="19347"/>
    <cellStyle name="Comma 27 3 3 2 2 2 2 3" xfId="14938"/>
    <cellStyle name="Comma 27 3 3 2 2 3" xfId="6564"/>
    <cellStyle name="Comma 27 3 3 2 2 3 2" xfId="12324"/>
    <cellStyle name="Comma 27 3 3 2 2 3 2 2" xfId="20279"/>
    <cellStyle name="Comma 27 3 3 2 2 3 3" xfId="15870"/>
    <cellStyle name="Comma 27 3 3 2 2 4" xfId="4324"/>
    <cellStyle name="Comma 27 3 3 2 2 4 2" xfId="10447"/>
    <cellStyle name="Comma 27 3 3 2 2 4 2 2" xfId="18415"/>
    <cellStyle name="Comma 27 3 3 2 2 4 3" xfId="14006"/>
    <cellStyle name="Comma 27 3 3 2 2 5" xfId="8768"/>
    <cellStyle name="Comma 27 3 3 2 2 5 2" xfId="17196"/>
    <cellStyle name="Comma 27 3 3 2 2 6" xfId="21271"/>
    <cellStyle name="Comma 27 3 3 2 3" xfId="1003"/>
    <cellStyle name="Comma 27 3 3 2 3 2" xfId="5413"/>
    <cellStyle name="Comma 27 3 3 2 3 2 2" xfId="11388"/>
    <cellStyle name="Comma 27 3 3 2 3 2 2 2" xfId="19346"/>
    <cellStyle name="Comma 27 3 3 2 3 2 3" xfId="14937"/>
    <cellStyle name="Comma 27 3 3 2 4" xfId="6563"/>
    <cellStyle name="Comma 27 3 3 2 4 2" xfId="12323"/>
    <cellStyle name="Comma 27 3 3 2 4 2 2" xfId="20278"/>
    <cellStyle name="Comma 27 3 3 2 4 3" xfId="15869"/>
    <cellStyle name="Comma 27 3 3 2 5" xfId="4323"/>
    <cellStyle name="Comma 27 3 3 2 5 2" xfId="10446"/>
    <cellStyle name="Comma 27 3 3 2 5 2 2" xfId="18414"/>
    <cellStyle name="Comma 27 3 3 2 5 3" xfId="14005"/>
    <cellStyle name="Comma 27 3 3 2 6" xfId="8769"/>
    <cellStyle name="Comma 27 3 3 2 6 2" xfId="17197"/>
    <cellStyle name="Comma 27 3 3 2 7" xfId="21270"/>
    <cellStyle name="Comma 27 3 3 3" xfId="1004"/>
    <cellStyle name="Comma 27 3 3 3 2" xfId="1005"/>
    <cellStyle name="Comma 27 3 3 3 2 2" xfId="5415"/>
    <cellStyle name="Comma 27 3 3 3 2 2 2" xfId="11390"/>
    <cellStyle name="Comma 27 3 3 3 2 2 2 2" xfId="19348"/>
    <cellStyle name="Comma 27 3 3 3 2 2 3" xfId="14939"/>
    <cellStyle name="Comma 27 3 3 3 3" xfId="6565"/>
    <cellStyle name="Comma 27 3 3 3 3 2" xfId="12325"/>
    <cellStyle name="Comma 27 3 3 3 3 2 2" xfId="20280"/>
    <cellStyle name="Comma 27 3 3 3 3 3" xfId="15871"/>
    <cellStyle name="Comma 27 3 3 3 4" xfId="4325"/>
    <cellStyle name="Comma 27 3 3 3 4 2" xfId="10448"/>
    <cellStyle name="Comma 27 3 3 3 4 2 2" xfId="18416"/>
    <cellStyle name="Comma 27 3 3 3 4 3" xfId="14007"/>
    <cellStyle name="Comma 27 3 3 3 5" xfId="8767"/>
    <cellStyle name="Comma 27 3 3 3 5 2" xfId="17195"/>
    <cellStyle name="Comma 27 3 3 3 6" xfId="21272"/>
    <cellStyle name="Comma 27 3 3 4" xfId="1006"/>
    <cellStyle name="Comma 27 3 3 4 2" xfId="5412"/>
    <cellStyle name="Comma 27 3 3 4 2 2" xfId="11387"/>
    <cellStyle name="Comma 27 3 3 4 2 2 2" xfId="19345"/>
    <cellStyle name="Comma 27 3 3 4 2 3" xfId="14936"/>
    <cellStyle name="Comma 27 3 3 5" xfId="6562"/>
    <cellStyle name="Comma 27 3 3 5 2" xfId="12322"/>
    <cellStyle name="Comma 27 3 3 5 2 2" xfId="20277"/>
    <cellStyle name="Comma 27 3 3 5 3" xfId="15868"/>
    <cellStyle name="Comma 27 3 3 6" xfId="4322"/>
    <cellStyle name="Comma 27 3 3 6 2" xfId="10445"/>
    <cellStyle name="Comma 27 3 3 6 2 2" xfId="18413"/>
    <cellStyle name="Comma 27 3 3 6 3" xfId="14004"/>
    <cellStyle name="Comma 27 3 3 7" xfId="8770"/>
    <cellStyle name="Comma 27 3 3 7 2" xfId="17198"/>
    <cellStyle name="Comma 27 3 3 8" xfId="21269"/>
    <cellStyle name="Comma 27 3 4" xfId="1007"/>
    <cellStyle name="Comma 27 3 4 2" xfId="1008"/>
    <cellStyle name="Comma 27 3 4 2 2" xfId="1009"/>
    <cellStyle name="Comma 27 3 4 2 2 2" xfId="1010"/>
    <cellStyle name="Comma 27 3 4 2 2 2 2" xfId="5418"/>
    <cellStyle name="Comma 27 3 4 2 2 2 2 2" xfId="11393"/>
    <cellStyle name="Comma 27 3 4 2 2 2 2 2 2" xfId="19351"/>
    <cellStyle name="Comma 27 3 4 2 2 2 2 3" xfId="14942"/>
    <cellStyle name="Comma 27 3 4 2 2 3" xfId="6568"/>
    <cellStyle name="Comma 27 3 4 2 2 3 2" xfId="12328"/>
    <cellStyle name="Comma 27 3 4 2 2 3 2 2" xfId="20283"/>
    <cellStyle name="Comma 27 3 4 2 2 3 3" xfId="15874"/>
    <cellStyle name="Comma 27 3 4 2 2 4" xfId="4328"/>
    <cellStyle name="Comma 27 3 4 2 2 4 2" xfId="10451"/>
    <cellStyle name="Comma 27 3 4 2 2 4 2 2" xfId="18419"/>
    <cellStyle name="Comma 27 3 4 2 2 4 3" xfId="14010"/>
    <cellStyle name="Comma 27 3 4 2 2 5" xfId="8764"/>
    <cellStyle name="Comma 27 3 4 2 2 5 2" xfId="17192"/>
    <cellStyle name="Comma 27 3 4 2 2 6" xfId="21275"/>
    <cellStyle name="Comma 27 3 4 2 3" xfId="1011"/>
    <cellStyle name="Comma 27 3 4 2 3 2" xfId="5417"/>
    <cellStyle name="Comma 27 3 4 2 3 2 2" xfId="11392"/>
    <cellStyle name="Comma 27 3 4 2 3 2 2 2" xfId="19350"/>
    <cellStyle name="Comma 27 3 4 2 3 2 3" xfId="14941"/>
    <cellStyle name="Comma 27 3 4 2 4" xfId="6567"/>
    <cellStyle name="Comma 27 3 4 2 4 2" xfId="12327"/>
    <cellStyle name="Comma 27 3 4 2 4 2 2" xfId="20282"/>
    <cellStyle name="Comma 27 3 4 2 4 3" xfId="15873"/>
    <cellStyle name="Comma 27 3 4 2 5" xfId="4327"/>
    <cellStyle name="Comma 27 3 4 2 5 2" xfId="10450"/>
    <cellStyle name="Comma 27 3 4 2 5 2 2" xfId="18418"/>
    <cellStyle name="Comma 27 3 4 2 5 3" xfId="14009"/>
    <cellStyle name="Comma 27 3 4 2 6" xfId="8765"/>
    <cellStyle name="Comma 27 3 4 2 6 2" xfId="17193"/>
    <cellStyle name="Comma 27 3 4 2 7" xfId="21274"/>
    <cellStyle name="Comma 27 3 4 3" xfId="1012"/>
    <cellStyle name="Comma 27 3 4 3 2" xfId="1013"/>
    <cellStyle name="Comma 27 3 4 3 2 2" xfId="5419"/>
    <cellStyle name="Comma 27 3 4 3 2 2 2" xfId="11394"/>
    <cellStyle name="Comma 27 3 4 3 2 2 2 2" xfId="19352"/>
    <cellStyle name="Comma 27 3 4 3 2 2 3" xfId="14943"/>
    <cellStyle name="Comma 27 3 4 3 3" xfId="6569"/>
    <cellStyle name="Comma 27 3 4 3 3 2" xfId="12329"/>
    <cellStyle name="Comma 27 3 4 3 3 2 2" xfId="20284"/>
    <cellStyle name="Comma 27 3 4 3 3 3" xfId="15875"/>
    <cellStyle name="Comma 27 3 4 3 4" xfId="4329"/>
    <cellStyle name="Comma 27 3 4 3 4 2" xfId="10452"/>
    <cellStyle name="Comma 27 3 4 3 4 2 2" xfId="18420"/>
    <cellStyle name="Comma 27 3 4 3 4 3" xfId="14011"/>
    <cellStyle name="Comma 27 3 4 3 5" xfId="8763"/>
    <cellStyle name="Comma 27 3 4 3 5 2" xfId="17191"/>
    <cellStyle name="Comma 27 3 4 3 6" xfId="21276"/>
    <cellStyle name="Comma 27 3 4 4" xfId="1014"/>
    <cellStyle name="Comma 27 3 4 4 2" xfId="5416"/>
    <cellStyle name="Comma 27 3 4 4 2 2" xfId="11391"/>
    <cellStyle name="Comma 27 3 4 4 2 2 2" xfId="19349"/>
    <cellStyle name="Comma 27 3 4 4 2 3" xfId="14940"/>
    <cellStyle name="Comma 27 3 4 5" xfId="6566"/>
    <cellStyle name="Comma 27 3 4 5 2" xfId="12326"/>
    <cellStyle name="Comma 27 3 4 5 2 2" xfId="20281"/>
    <cellStyle name="Comma 27 3 4 5 3" xfId="15872"/>
    <cellStyle name="Comma 27 3 4 6" xfId="4326"/>
    <cellStyle name="Comma 27 3 4 6 2" xfId="10449"/>
    <cellStyle name="Comma 27 3 4 6 2 2" xfId="18417"/>
    <cellStyle name="Comma 27 3 4 6 3" xfId="14008"/>
    <cellStyle name="Comma 27 3 4 7" xfId="8766"/>
    <cellStyle name="Comma 27 3 4 7 2" xfId="17194"/>
    <cellStyle name="Comma 27 3 4 8" xfId="21273"/>
    <cellStyle name="Comma 27 3 5" xfId="1015"/>
    <cellStyle name="Comma 27 3 5 2" xfId="1016"/>
    <cellStyle name="Comma 27 3 5 2 2" xfId="1017"/>
    <cellStyle name="Comma 27 3 5 2 2 2" xfId="5421"/>
    <cellStyle name="Comma 27 3 5 2 2 2 2" xfId="11396"/>
    <cellStyle name="Comma 27 3 5 2 2 2 2 2" xfId="19354"/>
    <cellStyle name="Comma 27 3 5 2 2 2 3" xfId="14945"/>
    <cellStyle name="Comma 27 3 5 2 3" xfId="6571"/>
    <cellStyle name="Comma 27 3 5 2 3 2" xfId="12331"/>
    <cellStyle name="Comma 27 3 5 2 3 2 2" xfId="20286"/>
    <cellStyle name="Comma 27 3 5 2 3 3" xfId="15877"/>
    <cellStyle name="Comma 27 3 5 2 4" xfId="4331"/>
    <cellStyle name="Comma 27 3 5 2 4 2" xfId="10454"/>
    <cellStyle name="Comma 27 3 5 2 4 2 2" xfId="18422"/>
    <cellStyle name="Comma 27 3 5 2 4 3" xfId="14013"/>
    <cellStyle name="Comma 27 3 5 2 5" xfId="8761"/>
    <cellStyle name="Comma 27 3 5 2 5 2" xfId="17189"/>
    <cellStyle name="Comma 27 3 5 2 6" xfId="21278"/>
    <cellStyle name="Comma 27 3 5 3" xfId="1018"/>
    <cellStyle name="Comma 27 3 5 3 2" xfId="5420"/>
    <cellStyle name="Comma 27 3 5 3 2 2" xfId="11395"/>
    <cellStyle name="Comma 27 3 5 3 2 2 2" xfId="19353"/>
    <cellStyle name="Comma 27 3 5 3 2 3" xfId="14944"/>
    <cellStyle name="Comma 27 3 5 4" xfId="6570"/>
    <cellStyle name="Comma 27 3 5 4 2" xfId="12330"/>
    <cellStyle name="Comma 27 3 5 4 2 2" xfId="20285"/>
    <cellStyle name="Comma 27 3 5 4 3" xfId="15876"/>
    <cellStyle name="Comma 27 3 5 5" xfId="4330"/>
    <cellStyle name="Comma 27 3 5 5 2" xfId="10453"/>
    <cellStyle name="Comma 27 3 5 5 2 2" xfId="18421"/>
    <cellStyle name="Comma 27 3 5 5 3" xfId="14012"/>
    <cellStyle name="Comma 27 3 5 6" xfId="8762"/>
    <cellStyle name="Comma 27 3 5 6 2" xfId="17190"/>
    <cellStyle name="Comma 27 3 5 7" xfId="21277"/>
    <cellStyle name="Comma 27 3 6" xfId="1019"/>
    <cellStyle name="Comma 27 3 6 2" xfId="1020"/>
    <cellStyle name="Comma 27 3 6 2 2" xfId="1021"/>
    <cellStyle name="Comma 27 3 6 2 2 2" xfId="5423"/>
    <cellStyle name="Comma 27 3 6 2 2 2 2" xfId="11398"/>
    <cellStyle name="Comma 27 3 6 2 2 2 2 2" xfId="19356"/>
    <cellStyle name="Comma 27 3 6 2 2 2 3" xfId="14947"/>
    <cellStyle name="Comma 27 3 6 2 3" xfId="6573"/>
    <cellStyle name="Comma 27 3 6 2 3 2" xfId="12333"/>
    <cellStyle name="Comma 27 3 6 2 3 2 2" xfId="20288"/>
    <cellStyle name="Comma 27 3 6 2 3 3" xfId="15879"/>
    <cellStyle name="Comma 27 3 6 2 4" xfId="4333"/>
    <cellStyle name="Comma 27 3 6 2 4 2" xfId="10456"/>
    <cellStyle name="Comma 27 3 6 2 4 2 2" xfId="18424"/>
    <cellStyle name="Comma 27 3 6 2 4 3" xfId="14015"/>
    <cellStyle name="Comma 27 3 6 2 5" xfId="8759"/>
    <cellStyle name="Comma 27 3 6 2 5 2" xfId="17187"/>
    <cellStyle name="Comma 27 3 6 2 6" xfId="21280"/>
    <cellStyle name="Comma 27 3 6 3" xfId="1022"/>
    <cellStyle name="Comma 27 3 6 3 2" xfId="5422"/>
    <cellStyle name="Comma 27 3 6 3 2 2" xfId="11397"/>
    <cellStyle name="Comma 27 3 6 3 2 2 2" xfId="19355"/>
    <cellStyle name="Comma 27 3 6 3 2 3" xfId="14946"/>
    <cellStyle name="Comma 27 3 6 4" xfId="6572"/>
    <cellStyle name="Comma 27 3 6 4 2" xfId="12332"/>
    <cellStyle name="Comma 27 3 6 4 2 2" xfId="20287"/>
    <cellStyle name="Comma 27 3 6 4 3" xfId="15878"/>
    <cellStyle name="Comma 27 3 6 5" xfId="4332"/>
    <cellStyle name="Comma 27 3 6 5 2" xfId="10455"/>
    <cellStyle name="Comma 27 3 6 5 2 2" xfId="18423"/>
    <cellStyle name="Comma 27 3 6 5 3" xfId="14014"/>
    <cellStyle name="Comma 27 3 6 6" xfId="8760"/>
    <cellStyle name="Comma 27 3 6 6 2" xfId="17188"/>
    <cellStyle name="Comma 27 3 6 7" xfId="21279"/>
    <cellStyle name="Comma 27 3 7" xfId="1023"/>
    <cellStyle name="Comma 27 3 7 2" xfId="1024"/>
    <cellStyle name="Comma 27 3 7 2 2" xfId="5424"/>
    <cellStyle name="Comma 27 3 7 2 2 2" xfId="11399"/>
    <cellStyle name="Comma 27 3 7 2 2 2 2" xfId="19357"/>
    <cellStyle name="Comma 27 3 7 2 2 3" xfId="14948"/>
    <cellStyle name="Comma 27 3 7 3" xfId="6574"/>
    <cellStyle name="Comma 27 3 7 3 2" xfId="12334"/>
    <cellStyle name="Comma 27 3 7 3 2 2" xfId="20289"/>
    <cellStyle name="Comma 27 3 7 3 3" xfId="15880"/>
    <cellStyle name="Comma 27 3 7 4" xfId="4334"/>
    <cellStyle name="Comma 27 3 7 4 2" xfId="10457"/>
    <cellStyle name="Comma 27 3 7 4 2 2" xfId="18425"/>
    <cellStyle name="Comma 27 3 7 4 3" xfId="14016"/>
    <cellStyle name="Comma 27 3 7 5" xfId="8758"/>
    <cellStyle name="Comma 27 3 7 5 2" xfId="17186"/>
    <cellStyle name="Comma 27 3 7 6" xfId="21281"/>
    <cellStyle name="Comma 27 3 8" xfId="1025"/>
    <cellStyle name="Comma 27 3 8 2" xfId="5407"/>
    <cellStyle name="Comma 27 3 8 2 2" xfId="11382"/>
    <cellStyle name="Comma 27 3 8 2 2 2" xfId="19340"/>
    <cellStyle name="Comma 27 3 8 2 3" xfId="14931"/>
    <cellStyle name="Comma 27 3 9" xfId="6557"/>
    <cellStyle name="Comma 27 3 9 2" xfId="12317"/>
    <cellStyle name="Comma 27 3 9 2 2" xfId="20272"/>
    <cellStyle name="Comma 27 3 9 3" xfId="15863"/>
    <cellStyle name="Comma 27 4" xfId="1026"/>
    <cellStyle name="Comma 27 4 10" xfId="4335"/>
    <cellStyle name="Comma 27 4 10 2" xfId="10458"/>
    <cellStyle name="Comma 27 4 10 2 2" xfId="18426"/>
    <cellStyle name="Comma 27 4 10 3" xfId="14017"/>
    <cellStyle name="Comma 27 4 11" xfId="8757"/>
    <cellStyle name="Comma 27 4 11 2" xfId="17185"/>
    <cellStyle name="Comma 27 4 12" xfId="21282"/>
    <cellStyle name="Comma 27 4 2" xfId="1027"/>
    <cellStyle name="Comma 27 4 2 2" xfId="1028"/>
    <cellStyle name="Comma 27 4 2 2 2" xfId="1029"/>
    <cellStyle name="Comma 27 4 2 2 2 2" xfId="1030"/>
    <cellStyle name="Comma 27 4 2 2 2 2 2" xfId="5428"/>
    <cellStyle name="Comma 27 4 2 2 2 2 2 2" xfId="11403"/>
    <cellStyle name="Comma 27 4 2 2 2 2 2 2 2" xfId="19361"/>
    <cellStyle name="Comma 27 4 2 2 2 2 2 3" xfId="14952"/>
    <cellStyle name="Comma 27 4 2 2 2 3" xfId="6578"/>
    <cellStyle name="Comma 27 4 2 2 2 3 2" xfId="12338"/>
    <cellStyle name="Comma 27 4 2 2 2 3 2 2" xfId="20293"/>
    <cellStyle name="Comma 27 4 2 2 2 3 3" xfId="15884"/>
    <cellStyle name="Comma 27 4 2 2 2 4" xfId="4338"/>
    <cellStyle name="Comma 27 4 2 2 2 4 2" xfId="10461"/>
    <cellStyle name="Comma 27 4 2 2 2 4 2 2" xfId="18429"/>
    <cellStyle name="Comma 27 4 2 2 2 4 3" xfId="14020"/>
    <cellStyle name="Comma 27 4 2 2 2 5" xfId="8754"/>
    <cellStyle name="Comma 27 4 2 2 2 5 2" xfId="17182"/>
    <cellStyle name="Comma 27 4 2 2 2 6" xfId="21285"/>
    <cellStyle name="Comma 27 4 2 2 3" xfId="1031"/>
    <cellStyle name="Comma 27 4 2 2 3 2" xfId="5427"/>
    <cellStyle name="Comma 27 4 2 2 3 2 2" xfId="11402"/>
    <cellStyle name="Comma 27 4 2 2 3 2 2 2" xfId="19360"/>
    <cellStyle name="Comma 27 4 2 2 3 2 3" xfId="14951"/>
    <cellStyle name="Comma 27 4 2 2 4" xfId="6577"/>
    <cellStyle name="Comma 27 4 2 2 4 2" xfId="12337"/>
    <cellStyle name="Comma 27 4 2 2 4 2 2" xfId="20292"/>
    <cellStyle name="Comma 27 4 2 2 4 3" xfId="15883"/>
    <cellStyle name="Comma 27 4 2 2 5" xfId="4337"/>
    <cellStyle name="Comma 27 4 2 2 5 2" xfId="10460"/>
    <cellStyle name="Comma 27 4 2 2 5 2 2" xfId="18428"/>
    <cellStyle name="Comma 27 4 2 2 5 3" xfId="14019"/>
    <cellStyle name="Comma 27 4 2 2 6" xfId="8755"/>
    <cellStyle name="Comma 27 4 2 2 6 2" xfId="17183"/>
    <cellStyle name="Comma 27 4 2 2 7" xfId="21284"/>
    <cellStyle name="Comma 27 4 2 3" xfId="1032"/>
    <cellStyle name="Comma 27 4 2 3 2" xfId="1033"/>
    <cellStyle name="Comma 27 4 2 3 2 2" xfId="5429"/>
    <cellStyle name="Comma 27 4 2 3 2 2 2" xfId="11404"/>
    <cellStyle name="Comma 27 4 2 3 2 2 2 2" xfId="19362"/>
    <cellStyle name="Comma 27 4 2 3 2 2 3" xfId="14953"/>
    <cellStyle name="Comma 27 4 2 3 3" xfId="6579"/>
    <cellStyle name="Comma 27 4 2 3 3 2" xfId="12339"/>
    <cellStyle name="Comma 27 4 2 3 3 2 2" xfId="20294"/>
    <cellStyle name="Comma 27 4 2 3 3 3" xfId="15885"/>
    <cellStyle name="Comma 27 4 2 3 4" xfId="4339"/>
    <cellStyle name="Comma 27 4 2 3 4 2" xfId="10462"/>
    <cellStyle name="Comma 27 4 2 3 4 2 2" xfId="18430"/>
    <cellStyle name="Comma 27 4 2 3 4 3" xfId="14021"/>
    <cellStyle name="Comma 27 4 2 3 5" xfId="8753"/>
    <cellStyle name="Comma 27 4 2 3 5 2" xfId="17181"/>
    <cellStyle name="Comma 27 4 2 3 6" xfId="21286"/>
    <cellStyle name="Comma 27 4 2 4" xfId="1034"/>
    <cellStyle name="Comma 27 4 2 4 2" xfId="5426"/>
    <cellStyle name="Comma 27 4 2 4 2 2" xfId="11401"/>
    <cellStyle name="Comma 27 4 2 4 2 2 2" xfId="19359"/>
    <cellStyle name="Comma 27 4 2 4 2 3" xfId="14950"/>
    <cellStyle name="Comma 27 4 2 5" xfId="6576"/>
    <cellStyle name="Comma 27 4 2 5 2" xfId="12336"/>
    <cellStyle name="Comma 27 4 2 5 2 2" xfId="20291"/>
    <cellStyle name="Comma 27 4 2 5 3" xfId="15882"/>
    <cellStyle name="Comma 27 4 2 6" xfId="4336"/>
    <cellStyle name="Comma 27 4 2 6 2" xfId="10459"/>
    <cellStyle name="Comma 27 4 2 6 2 2" xfId="18427"/>
    <cellStyle name="Comma 27 4 2 6 3" xfId="14018"/>
    <cellStyle name="Comma 27 4 2 7" xfId="8756"/>
    <cellStyle name="Comma 27 4 2 7 2" xfId="17184"/>
    <cellStyle name="Comma 27 4 2 8" xfId="21283"/>
    <cellStyle name="Comma 27 4 3" xfId="1035"/>
    <cellStyle name="Comma 27 4 3 2" xfId="1036"/>
    <cellStyle name="Comma 27 4 3 2 2" xfId="1037"/>
    <cellStyle name="Comma 27 4 3 2 2 2" xfId="1038"/>
    <cellStyle name="Comma 27 4 3 2 2 2 2" xfId="5432"/>
    <cellStyle name="Comma 27 4 3 2 2 2 2 2" xfId="11407"/>
    <cellStyle name="Comma 27 4 3 2 2 2 2 2 2" xfId="19365"/>
    <cellStyle name="Comma 27 4 3 2 2 2 2 3" xfId="14956"/>
    <cellStyle name="Comma 27 4 3 2 2 3" xfId="6582"/>
    <cellStyle name="Comma 27 4 3 2 2 3 2" xfId="12342"/>
    <cellStyle name="Comma 27 4 3 2 2 3 2 2" xfId="20297"/>
    <cellStyle name="Comma 27 4 3 2 2 3 3" xfId="15888"/>
    <cellStyle name="Comma 27 4 3 2 2 4" xfId="4342"/>
    <cellStyle name="Comma 27 4 3 2 2 4 2" xfId="10465"/>
    <cellStyle name="Comma 27 4 3 2 2 4 2 2" xfId="18433"/>
    <cellStyle name="Comma 27 4 3 2 2 4 3" xfId="14024"/>
    <cellStyle name="Comma 27 4 3 2 2 5" xfId="8750"/>
    <cellStyle name="Comma 27 4 3 2 2 5 2" xfId="17178"/>
    <cellStyle name="Comma 27 4 3 2 2 6" xfId="21289"/>
    <cellStyle name="Comma 27 4 3 2 3" xfId="1039"/>
    <cellStyle name="Comma 27 4 3 2 3 2" xfId="5431"/>
    <cellStyle name="Comma 27 4 3 2 3 2 2" xfId="11406"/>
    <cellStyle name="Comma 27 4 3 2 3 2 2 2" xfId="19364"/>
    <cellStyle name="Comma 27 4 3 2 3 2 3" xfId="14955"/>
    <cellStyle name="Comma 27 4 3 2 4" xfId="6581"/>
    <cellStyle name="Comma 27 4 3 2 4 2" xfId="12341"/>
    <cellStyle name="Comma 27 4 3 2 4 2 2" xfId="20296"/>
    <cellStyle name="Comma 27 4 3 2 4 3" xfId="15887"/>
    <cellStyle name="Comma 27 4 3 2 5" xfId="4341"/>
    <cellStyle name="Comma 27 4 3 2 5 2" xfId="10464"/>
    <cellStyle name="Comma 27 4 3 2 5 2 2" xfId="18432"/>
    <cellStyle name="Comma 27 4 3 2 5 3" xfId="14023"/>
    <cellStyle name="Comma 27 4 3 2 6" xfId="8751"/>
    <cellStyle name="Comma 27 4 3 2 6 2" xfId="17179"/>
    <cellStyle name="Comma 27 4 3 2 7" xfId="21288"/>
    <cellStyle name="Comma 27 4 3 3" xfId="1040"/>
    <cellStyle name="Comma 27 4 3 3 2" xfId="1041"/>
    <cellStyle name="Comma 27 4 3 3 2 2" xfId="5433"/>
    <cellStyle name="Comma 27 4 3 3 2 2 2" xfId="11408"/>
    <cellStyle name="Comma 27 4 3 3 2 2 2 2" xfId="19366"/>
    <cellStyle name="Comma 27 4 3 3 2 2 3" xfId="14957"/>
    <cellStyle name="Comma 27 4 3 3 3" xfId="6583"/>
    <cellStyle name="Comma 27 4 3 3 3 2" xfId="12343"/>
    <cellStyle name="Comma 27 4 3 3 3 2 2" xfId="20298"/>
    <cellStyle name="Comma 27 4 3 3 3 3" xfId="15889"/>
    <cellStyle name="Comma 27 4 3 3 4" xfId="4343"/>
    <cellStyle name="Comma 27 4 3 3 4 2" xfId="10466"/>
    <cellStyle name="Comma 27 4 3 3 4 2 2" xfId="18434"/>
    <cellStyle name="Comma 27 4 3 3 4 3" xfId="14025"/>
    <cellStyle name="Comma 27 4 3 3 5" xfId="8749"/>
    <cellStyle name="Comma 27 4 3 3 5 2" xfId="17177"/>
    <cellStyle name="Comma 27 4 3 3 6" xfId="21290"/>
    <cellStyle name="Comma 27 4 3 4" xfId="1042"/>
    <cellStyle name="Comma 27 4 3 4 2" xfId="5430"/>
    <cellStyle name="Comma 27 4 3 4 2 2" xfId="11405"/>
    <cellStyle name="Comma 27 4 3 4 2 2 2" xfId="19363"/>
    <cellStyle name="Comma 27 4 3 4 2 3" xfId="14954"/>
    <cellStyle name="Comma 27 4 3 5" xfId="6580"/>
    <cellStyle name="Comma 27 4 3 5 2" xfId="12340"/>
    <cellStyle name="Comma 27 4 3 5 2 2" xfId="20295"/>
    <cellStyle name="Comma 27 4 3 5 3" xfId="15886"/>
    <cellStyle name="Comma 27 4 3 6" xfId="4340"/>
    <cellStyle name="Comma 27 4 3 6 2" xfId="10463"/>
    <cellStyle name="Comma 27 4 3 6 2 2" xfId="18431"/>
    <cellStyle name="Comma 27 4 3 6 3" xfId="14022"/>
    <cellStyle name="Comma 27 4 3 7" xfId="8752"/>
    <cellStyle name="Comma 27 4 3 7 2" xfId="17180"/>
    <cellStyle name="Comma 27 4 3 8" xfId="21287"/>
    <cellStyle name="Comma 27 4 4" xfId="1043"/>
    <cellStyle name="Comma 27 4 4 2" xfId="1044"/>
    <cellStyle name="Comma 27 4 4 2 2" xfId="1045"/>
    <cellStyle name="Comma 27 4 4 2 2 2" xfId="1046"/>
    <cellStyle name="Comma 27 4 4 2 2 2 2" xfId="5436"/>
    <cellStyle name="Comma 27 4 4 2 2 2 2 2" xfId="11411"/>
    <cellStyle name="Comma 27 4 4 2 2 2 2 2 2" xfId="19369"/>
    <cellStyle name="Comma 27 4 4 2 2 2 2 3" xfId="14960"/>
    <cellStyle name="Comma 27 4 4 2 2 3" xfId="6586"/>
    <cellStyle name="Comma 27 4 4 2 2 3 2" xfId="12346"/>
    <cellStyle name="Comma 27 4 4 2 2 3 2 2" xfId="20301"/>
    <cellStyle name="Comma 27 4 4 2 2 3 3" xfId="15892"/>
    <cellStyle name="Comma 27 4 4 2 2 4" xfId="4346"/>
    <cellStyle name="Comma 27 4 4 2 2 4 2" xfId="10469"/>
    <cellStyle name="Comma 27 4 4 2 2 4 2 2" xfId="18437"/>
    <cellStyle name="Comma 27 4 4 2 2 4 3" xfId="14028"/>
    <cellStyle name="Comma 27 4 4 2 2 5" xfId="8746"/>
    <cellStyle name="Comma 27 4 4 2 2 5 2" xfId="17174"/>
    <cellStyle name="Comma 27 4 4 2 2 6" xfId="21293"/>
    <cellStyle name="Comma 27 4 4 2 3" xfId="1047"/>
    <cellStyle name="Comma 27 4 4 2 3 2" xfId="5435"/>
    <cellStyle name="Comma 27 4 4 2 3 2 2" xfId="11410"/>
    <cellStyle name="Comma 27 4 4 2 3 2 2 2" xfId="19368"/>
    <cellStyle name="Comma 27 4 4 2 3 2 3" xfId="14959"/>
    <cellStyle name="Comma 27 4 4 2 4" xfId="6585"/>
    <cellStyle name="Comma 27 4 4 2 4 2" xfId="12345"/>
    <cellStyle name="Comma 27 4 4 2 4 2 2" xfId="20300"/>
    <cellStyle name="Comma 27 4 4 2 4 3" xfId="15891"/>
    <cellStyle name="Comma 27 4 4 2 5" xfId="4345"/>
    <cellStyle name="Comma 27 4 4 2 5 2" xfId="10468"/>
    <cellStyle name="Comma 27 4 4 2 5 2 2" xfId="18436"/>
    <cellStyle name="Comma 27 4 4 2 5 3" xfId="14027"/>
    <cellStyle name="Comma 27 4 4 2 6" xfId="8747"/>
    <cellStyle name="Comma 27 4 4 2 6 2" xfId="17175"/>
    <cellStyle name="Comma 27 4 4 2 7" xfId="21292"/>
    <cellStyle name="Comma 27 4 4 3" xfId="1048"/>
    <cellStyle name="Comma 27 4 4 3 2" xfId="1049"/>
    <cellStyle name="Comma 27 4 4 3 2 2" xfId="5437"/>
    <cellStyle name="Comma 27 4 4 3 2 2 2" xfId="11412"/>
    <cellStyle name="Comma 27 4 4 3 2 2 2 2" xfId="19370"/>
    <cellStyle name="Comma 27 4 4 3 2 2 3" xfId="14961"/>
    <cellStyle name="Comma 27 4 4 3 3" xfId="6587"/>
    <cellStyle name="Comma 27 4 4 3 3 2" xfId="12347"/>
    <cellStyle name="Comma 27 4 4 3 3 2 2" xfId="20302"/>
    <cellStyle name="Comma 27 4 4 3 3 3" xfId="15893"/>
    <cellStyle name="Comma 27 4 4 3 4" xfId="4347"/>
    <cellStyle name="Comma 27 4 4 3 4 2" xfId="10470"/>
    <cellStyle name="Comma 27 4 4 3 4 2 2" xfId="18438"/>
    <cellStyle name="Comma 27 4 4 3 4 3" xfId="14029"/>
    <cellStyle name="Comma 27 4 4 3 5" xfId="8745"/>
    <cellStyle name="Comma 27 4 4 3 5 2" xfId="17173"/>
    <cellStyle name="Comma 27 4 4 3 6" xfId="21294"/>
    <cellStyle name="Comma 27 4 4 4" xfId="1050"/>
    <cellStyle name="Comma 27 4 4 4 2" xfId="5434"/>
    <cellStyle name="Comma 27 4 4 4 2 2" xfId="11409"/>
    <cellStyle name="Comma 27 4 4 4 2 2 2" xfId="19367"/>
    <cellStyle name="Comma 27 4 4 4 2 3" xfId="14958"/>
    <cellStyle name="Comma 27 4 4 5" xfId="6584"/>
    <cellStyle name="Comma 27 4 4 5 2" xfId="12344"/>
    <cellStyle name="Comma 27 4 4 5 2 2" xfId="20299"/>
    <cellStyle name="Comma 27 4 4 5 3" xfId="15890"/>
    <cellStyle name="Comma 27 4 4 6" xfId="4344"/>
    <cellStyle name="Comma 27 4 4 6 2" xfId="10467"/>
    <cellStyle name="Comma 27 4 4 6 2 2" xfId="18435"/>
    <cellStyle name="Comma 27 4 4 6 3" xfId="14026"/>
    <cellStyle name="Comma 27 4 4 7" xfId="8748"/>
    <cellStyle name="Comma 27 4 4 7 2" xfId="17176"/>
    <cellStyle name="Comma 27 4 4 8" xfId="21291"/>
    <cellStyle name="Comma 27 4 5" xfId="1051"/>
    <cellStyle name="Comma 27 4 5 2" xfId="1052"/>
    <cellStyle name="Comma 27 4 5 2 2" xfId="1053"/>
    <cellStyle name="Comma 27 4 5 2 2 2" xfId="5439"/>
    <cellStyle name="Comma 27 4 5 2 2 2 2" xfId="11414"/>
    <cellStyle name="Comma 27 4 5 2 2 2 2 2" xfId="19372"/>
    <cellStyle name="Comma 27 4 5 2 2 2 3" xfId="14963"/>
    <cellStyle name="Comma 27 4 5 2 3" xfId="6589"/>
    <cellStyle name="Comma 27 4 5 2 3 2" xfId="12349"/>
    <cellStyle name="Comma 27 4 5 2 3 2 2" xfId="20304"/>
    <cellStyle name="Comma 27 4 5 2 3 3" xfId="15895"/>
    <cellStyle name="Comma 27 4 5 2 4" xfId="4349"/>
    <cellStyle name="Comma 27 4 5 2 4 2" xfId="10472"/>
    <cellStyle name="Comma 27 4 5 2 4 2 2" xfId="18440"/>
    <cellStyle name="Comma 27 4 5 2 4 3" xfId="14031"/>
    <cellStyle name="Comma 27 4 5 2 5" xfId="8743"/>
    <cellStyle name="Comma 27 4 5 2 5 2" xfId="17171"/>
    <cellStyle name="Comma 27 4 5 2 6" xfId="21296"/>
    <cellStyle name="Comma 27 4 5 3" xfId="1054"/>
    <cellStyle name="Comma 27 4 5 3 2" xfId="5438"/>
    <cellStyle name="Comma 27 4 5 3 2 2" xfId="11413"/>
    <cellStyle name="Comma 27 4 5 3 2 2 2" xfId="19371"/>
    <cellStyle name="Comma 27 4 5 3 2 3" xfId="14962"/>
    <cellStyle name="Comma 27 4 5 4" xfId="6588"/>
    <cellStyle name="Comma 27 4 5 4 2" xfId="12348"/>
    <cellStyle name="Comma 27 4 5 4 2 2" xfId="20303"/>
    <cellStyle name="Comma 27 4 5 4 3" xfId="15894"/>
    <cellStyle name="Comma 27 4 5 5" xfId="4348"/>
    <cellStyle name="Comma 27 4 5 5 2" xfId="10471"/>
    <cellStyle name="Comma 27 4 5 5 2 2" xfId="18439"/>
    <cellStyle name="Comma 27 4 5 5 3" xfId="14030"/>
    <cellStyle name="Comma 27 4 5 6" xfId="8744"/>
    <cellStyle name="Comma 27 4 5 6 2" xfId="17172"/>
    <cellStyle name="Comma 27 4 5 7" xfId="21295"/>
    <cellStyle name="Comma 27 4 6" xfId="1055"/>
    <cellStyle name="Comma 27 4 6 2" xfId="1056"/>
    <cellStyle name="Comma 27 4 6 2 2" xfId="1057"/>
    <cellStyle name="Comma 27 4 6 2 2 2" xfId="5441"/>
    <cellStyle name="Comma 27 4 6 2 2 2 2" xfId="11416"/>
    <cellStyle name="Comma 27 4 6 2 2 2 2 2" xfId="19374"/>
    <cellStyle name="Comma 27 4 6 2 2 2 3" xfId="14965"/>
    <cellStyle name="Comma 27 4 6 2 3" xfId="6591"/>
    <cellStyle name="Comma 27 4 6 2 3 2" xfId="12351"/>
    <cellStyle name="Comma 27 4 6 2 3 2 2" xfId="20306"/>
    <cellStyle name="Comma 27 4 6 2 3 3" xfId="15897"/>
    <cellStyle name="Comma 27 4 6 2 4" xfId="4351"/>
    <cellStyle name="Comma 27 4 6 2 4 2" xfId="10474"/>
    <cellStyle name="Comma 27 4 6 2 4 2 2" xfId="18442"/>
    <cellStyle name="Comma 27 4 6 2 4 3" xfId="14033"/>
    <cellStyle name="Comma 27 4 6 2 5" xfId="8741"/>
    <cellStyle name="Comma 27 4 6 2 5 2" xfId="17169"/>
    <cellStyle name="Comma 27 4 6 2 6" xfId="21298"/>
    <cellStyle name="Comma 27 4 6 3" xfId="1058"/>
    <cellStyle name="Comma 27 4 6 3 2" xfId="5440"/>
    <cellStyle name="Comma 27 4 6 3 2 2" xfId="11415"/>
    <cellStyle name="Comma 27 4 6 3 2 2 2" xfId="19373"/>
    <cellStyle name="Comma 27 4 6 3 2 3" xfId="14964"/>
    <cellStyle name="Comma 27 4 6 4" xfId="6590"/>
    <cellStyle name="Comma 27 4 6 4 2" xfId="12350"/>
    <cellStyle name="Comma 27 4 6 4 2 2" xfId="20305"/>
    <cellStyle name="Comma 27 4 6 4 3" xfId="15896"/>
    <cellStyle name="Comma 27 4 6 5" xfId="4350"/>
    <cellStyle name="Comma 27 4 6 5 2" xfId="10473"/>
    <cellStyle name="Comma 27 4 6 5 2 2" xfId="18441"/>
    <cellStyle name="Comma 27 4 6 5 3" xfId="14032"/>
    <cellStyle name="Comma 27 4 6 6" xfId="8742"/>
    <cellStyle name="Comma 27 4 6 6 2" xfId="17170"/>
    <cellStyle name="Comma 27 4 6 7" xfId="21297"/>
    <cellStyle name="Comma 27 4 7" xfId="1059"/>
    <cellStyle name="Comma 27 4 7 2" xfId="1060"/>
    <cellStyle name="Comma 27 4 7 2 2" xfId="5442"/>
    <cellStyle name="Comma 27 4 7 2 2 2" xfId="11417"/>
    <cellStyle name="Comma 27 4 7 2 2 2 2" xfId="19375"/>
    <cellStyle name="Comma 27 4 7 2 2 3" xfId="14966"/>
    <cellStyle name="Comma 27 4 7 3" xfId="6592"/>
    <cellStyle name="Comma 27 4 7 3 2" xfId="12352"/>
    <cellStyle name="Comma 27 4 7 3 2 2" xfId="20307"/>
    <cellStyle name="Comma 27 4 7 3 3" xfId="15898"/>
    <cellStyle name="Comma 27 4 7 4" xfId="4352"/>
    <cellStyle name="Comma 27 4 7 4 2" xfId="10475"/>
    <cellStyle name="Comma 27 4 7 4 2 2" xfId="18443"/>
    <cellStyle name="Comma 27 4 7 4 3" xfId="14034"/>
    <cellStyle name="Comma 27 4 7 5" xfId="8740"/>
    <cellStyle name="Comma 27 4 7 5 2" xfId="17168"/>
    <cellStyle name="Comma 27 4 7 6" xfId="21299"/>
    <cellStyle name="Comma 27 4 8" xfId="1061"/>
    <cellStyle name="Comma 27 4 8 2" xfId="5425"/>
    <cellStyle name="Comma 27 4 8 2 2" xfId="11400"/>
    <cellStyle name="Comma 27 4 8 2 2 2" xfId="19358"/>
    <cellStyle name="Comma 27 4 8 2 3" xfId="14949"/>
    <cellStyle name="Comma 27 4 9" xfId="6575"/>
    <cellStyle name="Comma 27 4 9 2" xfId="12335"/>
    <cellStyle name="Comma 27 4 9 2 2" xfId="20290"/>
    <cellStyle name="Comma 27 4 9 3" xfId="15881"/>
    <cellStyle name="Comma 27 5" xfId="1062"/>
    <cellStyle name="Comma 27 5 2" xfId="1063"/>
    <cellStyle name="Comma 27 5 2 2" xfId="1064"/>
    <cellStyle name="Comma 27 5 2 2 2" xfId="1065"/>
    <cellStyle name="Comma 27 5 2 2 2 2" xfId="5445"/>
    <cellStyle name="Comma 27 5 2 2 2 2 2" xfId="11420"/>
    <cellStyle name="Comma 27 5 2 2 2 2 2 2" xfId="19378"/>
    <cellStyle name="Comma 27 5 2 2 2 2 3" xfId="14969"/>
    <cellStyle name="Comma 27 5 2 2 3" xfId="6595"/>
    <cellStyle name="Comma 27 5 2 2 3 2" xfId="12355"/>
    <cellStyle name="Comma 27 5 2 2 3 2 2" xfId="20310"/>
    <cellStyle name="Comma 27 5 2 2 3 3" xfId="15901"/>
    <cellStyle name="Comma 27 5 2 2 4" xfId="4355"/>
    <cellStyle name="Comma 27 5 2 2 4 2" xfId="10478"/>
    <cellStyle name="Comma 27 5 2 2 4 2 2" xfId="18446"/>
    <cellStyle name="Comma 27 5 2 2 4 3" xfId="14037"/>
    <cellStyle name="Comma 27 5 2 2 5" xfId="8737"/>
    <cellStyle name="Comma 27 5 2 2 5 2" xfId="17165"/>
    <cellStyle name="Comma 27 5 2 2 6" xfId="21302"/>
    <cellStyle name="Comma 27 5 2 3" xfId="1066"/>
    <cellStyle name="Comma 27 5 2 3 2" xfId="5444"/>
    <cellStyle name="Comma 27 5 2 3 2 2" xfId="11419"/>
    <cellStyle name="Comma 27 5 2 3 2 2 2" xfId="19377"/>
    <cellStyle name="Comma 27 5 2 3 2 3" xfId="14968"/>
    <cellStyle name="Comma 27 5 2 4" xfId="6594"/>
    <cellStyle name="Comma 27 5 2 4 2" xfId="12354"/>
    <cellStyle name="Comma 27 5 2 4 2 2" xfId="20309"/>
    <cellStyle name="Comma 27 5 2 4 3" xfId="15900"/>
    <cellStyle name="Comma 27 5 2 5" xfId="4354"/>
    <cellStyle name="Comma 27 5 2 5 2" xfId="10477"/>
    <cellStyle name="Comma 27 5 2 5 2 2" xfId="18445"/>
    <cellStyle name="Comma 27 5 2 5 3" xfId="14036"/>
    <cellStyle name="Comma 27 5 2 6" xfId="8738"/>
    <cellStyle name="Comma 27 5 2 6 2" xfId="17166"/>
    <cellStyle name="Comma 27 5 2 7" xfId="21301"/>
    <cellStyle name="Comma 27 5 3" xfId="1067"/>
    <cellStyle name="Comma 27 5 3 2" xfId="1068"/>
    <cellStyle name="Comma 27 5 3 2 2" xfId="5446"/>
    <cellStyle name="Comma 27 5 3 2 2 2" xfId="11421"/>
    <cellStyle name="Comma 27 5 3 2 2 2 2" xfId="19379"/>
    <cellStyle name="Comma 27 5 3 2 2 3" xfId="14970"/>
    <cellStyle name="Comma 27 5 3 3" xfId="6596"/>
    <cellStyle name="Comma 27 5 3 3 2" xfId="12356"/>
    <cellStyle name="Comma 27 5 3 3 2 2" xfId="20311"/>
    <cellStyle name="Comma 27 5 3 3 3" xfId="15902"/>
    <cellStyle name="Comma 27 5 3 4" xfId="4356"/>
    <cellStyle name="Comma 27 5 3 4 2" xfId="10479"/>
    <cellStyle name="Comma 27 5 3 4 2 2" xfId="18447"/>
    <cellStyle name="Comma 27 5 3 4 3" xfId="14038"/>
    <cellStyle name="Comma 27 5 3 5" xfId="8736"/>
    <cellStyle name="Comma 27 5 3 5 2" xfId="17164"/>
    <cellStyle name="Comma 27 5 3 6" xfId="21303"/>
    <cellStyle name="Comma 27 5 4" xfId="1069"/>
    <cellStyle name="Comma 27 5 4 2" xfId="5443"/>
    <cellStyle name="Comma 27 5 4 2 2" xfId="11418"/>
    <cellStyle name="Comma 27 5 4 2 2 2" xfId="19376"/>
    <cellStyle name="Comma 27 5 4 2 3" xfId="14967"/>
    <cellStyle name="Comma 27 5 5" xfId="6593"/>
    <cellStyle name="Comma 27 5 5 2" xfId="12353"/>
    <cellStyle name="Comma 27 5 5 2 2" xfId="20308"/>
    <cellStyle name="Comma 27 5 5 3" xfId="15899"/>
    <cellStyle name="Comma 27 5 6" xfId="4353"/>
    <cellStyle name="Comma 27 5 6 2" xfId="10476"/>
    <cellStyle name="Comma 27 5 6 2 2" xfId="18444"/>
    <cellStyle name="Comma 27 5 6 3" xfId="14035"/>
    <cellStyle name="Comma 27 5 7" xfId="8739"/>
    <cellStyle name="Comma 27 5 7 2" xfId="17167"/>
    <cellStyle name="Comma 27 5 8" xfId="21300"/>
    <cellStyle name="Comma 27 6" xfId="1070"/>
    <cellStyle name="Comma 27 6 2" xfId="1071"/>
    <cellStyle name="Comma 27 6 2 2" xfId="1072"/>
    <cellStyle name="Comma 27 6 2 2 2" xfId="1073"/>
    <cellStyle name="Comma 27 6 2 2 2 2" xfId="5449"/>
    <cellStyle name="Comma 27 6 2 2 2 2 2" xfId="11424"/>
    <cellStyle name="Comma 27 6 2 2 2 2 2 2" xfId="19382"/>
    <cellStyle name="Comma 27 6 2 2 2 2 3" xfId="14973"/>
    <cellStyle name="Comma 27 6 2 2 3" xfId="6599"/>
    <cellStyle name="Comma 27 6 2 2 3 2" xfId="12359"/>
    <cellStyle name="Comma 27 6 2 2 3 2 2" xfId="20314"/>
    <cellStyle name="Comma 27 6 2 2 3 3" xfId="15905"/>
    <cellStyle name="Comma 27 6 2 2 4" xfId="4359"/>
    <cellStyle name="Comma 27 6 2 2 4 2" xfId="10482"/>
    <cellStyle name="Comma 27 6 2 2 4 2 2" xfId="18450"/>
    <cellStyle name="Comma 27 6 2 2 4 3" xfId="14041"/>
    <cellStyle name="Comma 27 6 2 2 5" xfId="8733"/>
    <cellStyle name="Comma 27 6 2 2 5 2" xfId="17161"/>
    <cellStyle name="Comma 27 6 2 2 6" xfId="21306"/>
    <cellStyle name="Comma 27 6 2 3" xfId="1074"/>
    <cellStyle name="Comma 27 6 2 3 2" xfId="5448"/>
    <cellStyle name="Comma 27 6 2 3 2 2" xfId="11423"/>
    <cellStyle name="Comma 27 6 2 3 2 2 2" xfId="19381"/>
    <cellStyle name="Comma 27 6 2 3 2 3" xfId="14972"/>
    <cellStyle name="Comma 27 6 2 4" xfId="6598"/>
    <cellStyle name="Comma 27 6 2 4 2" xfId="12358"/>
    <cellStyle name="Comma 27 6 2 4 2 2" xfId="20313"/>
    <cellStyle name="Comma 27 6 2 4 3" xfId="15904"/>
    <cellStyle name="Comma 27 6 2 5" xfId="4358"/>
    <cellStyle name="Comma 27 6 2 5 2" xfId="10481"/>
    <cellStyle name="Comma 27 6 2 5 2 2" xfId="18449"/>
    <cellStyle name="Comma 27 6 2 5 3" xfId="14040"/>
    <cellStyle name="Comma 27 6 2 6" xfId="8734"/>
    <cellStyle name="Comma 27 6 2 6 2" xfId="17162"/>
    <cellStyle name="Comma 27 6 2 7" xfId="21305"/>
    <cellStyle name="Comma 27 6 3" xfId="1075"/>
    <cellStyle name="Comma 27 6 3 2" xfId="1076"/>
    <cellStyle name="Comma 27 6 3 2 2" xfId="5450"/>
    <cellStyle name="Comma 27 6 3 2 2 2" xfId="11425"/>
    <cellStyle name="Comma 27 6 3 2 2 2 2" xfId="19383"/>
    <cellStyle name="Comma 27 6 3 2 2 3" xfId="14974"/>
    <cellStyle name="Comma 27 6 3 3" xfId="6600"/>
    <cellStyle name="Comma 27 6 3 3 2" xfId="12360"/>
    <cellStyle name="Comma 27 6 3 3 2 2" xfId="20315"/>
    <cellStyle name="Comma 27 6 3 3 3" xfId="15906"/>
    <cellStyle name="Comma 27 6 3 4" xfId="4360"/>
    <cellStyle name="Comma 27 6 3 4 2" xfId="10483"/>
    <cellStyle name="Comma 27 6 3 4 2 2" xfId="18451"/>
    <cellStyle name="Comma 27 6 3 4 3" xfId="14042"/>
    <cellStyle name="Comma 27 6 3 5" xfId="8732"/>
    <cellStyle name="Comma 27 6 3 5 2" xfId="17160"/>
    <cellStyle name="Comma 27 6 3 6" xfId="21307"/>
    <cellStyle name="Comma 27 6 4" xfId="1077"/>
    <cellStyle name="Comma 27 6 4 2" xfId="5447"/>
    <cellStyle name="Comma 27 6 4 2 2" xfId="11422"/>
    <cellStyle name="Comma 27 6 4 2 2 2" xfId="19380"/>
    <cellStyle name="Comma 27 6 4 2 3" xfId="14971"/>
    <cellStyle name="Comma 27 6 5" xfId="6597"/>
    <cellStyle name="Comma 27 6 5 2" xfId="12357"/>
    <cellStyle name="Comma 27 6 5 2 2" xfId="20312"/>
    <cellStyle name="Comma 27 6 5 3" xfId="15903"/>
    <cellStyle name="Comma 27 6 6" xfId="4357"/>
    <cellStyle name="Comma 27 6 6 2" xfId="10480"/>
    <cellStyle name="Comma 27 6 6 2 2" xfId="18448"/>
    <cellStyle name="Comma 27 6 6 3" xfId="14039"/>
    <cellStyle name="Comma 27 6 7" xfId="8735"/>
    <cellStyle name="Comma 27 6 7 2" xfId="17163"/>
    <cellStyle name="Comma 27 6 8" xfId="21304"/>
    <cellStyle name="Comma 27 7" xfId="1078"/>
    <cellStyle name="Comma 27 7 2" xfId="1079"/>
    <cellStyle name="Comma 27 7 2 2" xfId="1080"/>
    <cellStyle name="Comma 27 7 2 2 2" xfId="1081"/>
    <cellStyle name="Comma 27 7 2 2 2 2" xfId="5453"/>
    <cellStyle name="Comma 27 7 2 2 2 2 2" xfId="11428"/>
    <cellStyle name="Comma 27 7 2 2 2 2 2 2" xfId="19386"/>
    <cellStyle name="Comma 27 7 2 2 2 2 3" xfId="14977"/>
    <cellStyle name="Comma 27 7 2 2 3" xfId="6603"/>
    <cellStyle name="Comma 27 7 2 2 3 2" xfId="12363"/>
    <cellStyle name="Comma 27 7 2 2 3 2 2" xfId="20318"/>
    <cellStyle name="Comma 27 7 2 2 3 3" xfId="15909"/>
    <cellStyle name="Comma 27 7 2 2 4" xfId="4363"/>
    <cellStyle name="Comma 27 7 2 2 4 2" xfId="10486"/>
    <cellStyle name="Comma 27 7 2 2 4 2 2" xfId="18454"/>
    <cellStyle name="Comma 27 7 2 2 4 3" xfId="14045"/>
    <cellStyle name="Comma 27 7 2 2 5" xfId="8729"/>
    <cellStyle name="Comma 27 7 2 2 5 2" xfId="17157"/>
    <cellStyle name="Comma 27 7 2 2 6" xfId="21310"/>
    <cellStyle name="Comma 27 7 2 3" xfId="1082"/>
    <cellStyle name="Comma 27 7 2 3 2" xfId="5452"/>
    <cellStyle name="Comma 27 7 2 3 2 2" xfId="11427"/>
    <cellStyle name="Comma 27 7 2 3 2 2 2" xfId="19385"/>
    <cellStyle name="Comma 27 7 2 3 2 3" xfId="14976"/>
    <cellStyle name="Comma 27 7 2 4" xfId="6602"/>
    <cellStyle name="Comma 27 7 2 4 2" xfId="12362"/>
    <cellStyle name="Comma 27 7 2 4 2 2" xfId="20317"/>
    <cellStyle name="Comma 27 7 2 4 3" xfId="15908"/>
    <cellStyle name="Comma 27 7 2 5" xfId="4362"/>
    <cellStyle name="Comma 27 7 2 5 2" xfId="10485"/>
    <cellStyle name="Comma 27 7 2 5 2 2" xfId="18453"/>
    <cellStyle name="Comma 27 7 2 5 3" xfId="14044"/>
    <cellStyle name="Comma 27 7 2 6" xfId="8730"/>
    <cellStyle name="Comma 27 7 2 6 2" xfId="17158"/>
    <cellStyle name="Comma 27 7 2 7" xfId="21309"/>
    <cellStyle name="Comma 27 7 3" xfId="1083"/>
    <cellStyle name="Comma 27 7 3 2" xfId="1084"/>
    <cellStyle name="Comma 27 7 3 2 2" xfId="5454"/>
    <cellStyle name="Comma 27 7 3 2 2 2" xfId="11429"/>
    <cellStyle name="Comma 27 7 3 2 2 2 2" xfId="19387"/>
    <cellStyle name="Comma 27 7 3 2 2 3" xfId="14978"/>
    <cellStyle name="Comma 27 7 3 3" xfId="6604"/>
    <cellStyle name="Comma 27 7 3 3 2" xfId="12364"/>
    <cellStyle name="Comma 27 7 3 3 2 2" xfId="20319"/>
    <cellStyle name="Comma 27 7 3 3 3" xfId="15910"/>
    <cellStyle name="Comma 27 7 3 4" xfId="4364"/>
    <cellStyle name="Comma 27 7 3 4 2" xfId="10487"/>
    <cellStyle name="Comma 27 7 3 4 2 2" xfId="18455"/>
    <cellStyle name="Comma 27 7 3 4 3" xfId="14046"/>
    <cellStyle name="Comma 27 7 3 5" xfId="8728"/>
    <cellStyle name="Comma 27 7 3 5 2" xfId="17156"/>
    <cellStyle name="Comma 27 7 3 6" xfId="21311"/>
    <cellStyle name="Comma 27 7 4" xfId="1085"/>
    <cellStyle name="Comma 27 7 4 2" xfId="5451"/>
    <cellStyle name="Comma 27 7 4 2 2" xfId="11426"/>
    <cellStyle name="Comma 27 7 4 2 2 2" xfId="19384"/>
    <cellStyle name="Comma 27 7 4 2 3" xfId="14975"/>
    <cellStyle name="Comma 27 7 5" xfId="6601"/>
    <cellStyle name="Comma 27 7 5 2" xfId="12361"/>
    <cellStyle name="Comma 27 7 5 2 2" xfId="20316"/>
    <cellStyle name="Comma 27 7 5 3" xfId="15907"/>
    <cellStyle name="Comma 27 7 6" xfId="4361"/>
    <cellStyle name="Comma 27 7 6 2" xfId="10484"/>
    <cellStyle name="Comma 27 7 6 2 2" xfId="18452"/>
    <cellStyle name="Comma 27 7 6 3" xfId="14043"/>
    <cellStyle name="Comma 27 7 7" xfId="8731"/>
    <cellStyle name="Comma 27 7 7 2" xfId="17159"/>
    <cellStyle name="Comma 27 7 8" xfId="21308"/>
    <cellStyle name="Comma 27 8" xfId="1086"/>
    <cellStyle name="Comma 27 8 2" xfId="1087"/>
    <cellStyle name="Comma 27 8 2 2" xfId="1088"/>
    <cellStyle name="Comma 27 8 2 2 2" xfId="5456"/>
    <cellStyle name="Comma 27 8 2 2 2 2" xfId="11431"/>
    <cellStyle name="Comma 27 8 2 2 2 2 2" xfId="19389"/>
    <cellStyle name="Comma 27 8 2 2 2 3" xfId="14980"/>
    <cellStyle name="Comma 27 8 2 3" xfId="6606"/>
    <cellStyle name="Comma 27 8 2 3 2" xfId="12366"/>
    <cellStyle name="Comma 27 8 2 3 2 2" xfId="20321"/>
    <cellStyle name="Comma 27 8 2 3 3" xfId="15912"/>
    <cellStyle name="Comma 27 8 2 4" xfId="4366"/>
    <cellStyle name="Comma 27 8 2 4 2" xfId="10489"/>
    <cellStyle name="Comma 27 8 2 4 2 2" xfId="18457"/>
    <cellStyle name="Comma 27 8 2 4 3" xfId="14048"/>
    <cellStyle name="Comma 27 8 2 5" xfId="8726"/>
    <cellStyle name="Comma 27 8 2 5 2" xfId="17154"/>
    <cellStyle name="Comma 27 8 2 6" xfId="21313"/>
    <cellStyle name="Comma 27 8 3" xfId="1089"/>
    <cellStyle name="Comma 27 8 3 2" xfId="5455"/>
    <cellStyle name="Comma 27 8 3 2 2" xfId="11430"/>
    <cellStyle name="Comma 27 8 3 2 2 2" xfId="19388"/>
    <cellStyle name="Comma 27 8 3 2 3" xfId="14979"/>
    <cellStyle name="Comma 27 8 4" xfId="6605"/>
    <cellStyle name="Comma 27 8 4 2" xfId="12365"/>
    <cellStyle name="Comma 27 8 4 2 2" xfId="20320"/>
    <cellStyle name="Comma 27 8 4 3" xfId="15911"/>
    <cellStyle name="Comma 27 8 5" xfId="4365"/>
    <cellStyle name="Comma 27 8 5 2" xfId="10488"/>
    <cellStyle name="Comma 27 8 5 2 2" xfId="18456"/>
    <cellStyle name="Comma 27 8 5 3" xfId="14047"/>
    <cellStyle name="Comma 27 8 6" xfId="8727"/>
    <cellStyle name="Comma 27 8 6 2" xfId="17155"/>
    <cellStyle name="Comma 27 8 7" xfId="21312"/>
    <cellStyle name="Comma 27 9" xfId="1090"/>
    <cellStyle name="Comma 27 9 2" xfId="1091"/>
    <cellStyle name="Comma 27 9 2 2" xfId="1092"/>
    <cellStyle name="Comma 27 9 2 2 2" xfId="5458"/>
    <cellStyle name="Comma 27 9 2 2 2 2" xfId="11433"/>
    <cellStyle name="Comma 27 9 2 2 2 2 2" xfId="19391"/>
    <cellStyle name="Comma 27 9 2 2 2 3" xfId="14982"/>
    <cellStyle name="Comma 27 9 2 3" xfId="6608"/>
    <cellStyle name="Comma 27 9 2 3 2" xfId="12368"/>
    <cellStyle name="Comma 27 9 2 3 2 2" xfId="20323"/>
    <cellStyle name="Comma 27 9 2 3 3" xfId="15914"/>
    <cellStyle name="Comma 27 9 2 4" xfId="4368"/>
    <cellStyle name="Comma 27 9 2 4 2" xfId="10491"/>
    <cellStyle name="Comma 27 9 2 4 2 2" xfId="18459"/>
    <cellStyle name="Comma 27 9 2 4 3" xfId="14050"/>
    <cellStyle name="Comma 27 9 2 5" xfId="8724"/>
    <cellStyle name="Comma 27 9 2 5 2" xfId="17152"/>
    <cellStyle name="Comma 27 9 2 6" xfId="21315"/>
    <cellStyle name="Comma 27 9 3" xfId="1093"/>
    <cellStyle name="Comma 27 9 3 2" xfId="5457"/>
    <cellStyle name="Comma 27 9 3 2 2" xfId="11432"/>
    <cellStyle name="Comma 27 9 3 2 2 2" xfId="19390"/>
    <cellStyle name="Comma 27 9 3 2 3" xfId="14981"/>
    <cellStyle name="Comma 27 9 4" xfId="6607"/>
    <cellStyle name="Comma 27 9 4 2" xfId="12367"/>
    <cellStyle name="Comma 27 9 4 2 2" xfId="20322"/>
    <cellStyle name="Comma 27 9 4 3" xfId="15913"/>
    <cellStyle name="Comma 27 9 5" xfId="4367"/>
    <cellStyle name="Comma 27 9 5 2" xfId="10490"/>
    <cellStyle name="Comma 27 9 5 2 2" xfId="18458"/>
    <cellStyle name="Comma 27 9 5 3" xfId="14049"/>
    <cellStyle name="Comma 27 9 6" xfId="8725"/>
    <cellStyle name="Comma 27 9 6 2" xfId="17153"/>
    <cellStyle name="Comma 27 9 7" xfId="21314"/>
    <cellStyle name="Comma 270" xfId="9413"/>
    <cellStyle name="Comma 271" xfId="9434"/>
    <cellStyle name="Comma 272" xfId="9460"/>
    <cellStyle name="Comma 273" xfId="9515"/>
    <cellStyle name="Comma 274" xfId="9440"/>
    <cellStyle name="Comma 275" xfId="9534"/>
    <cellStyle name="Comma 276" xfId="9467"/>
    <cellStyle name="Comma 277" xfId="9478"/>
    <cellStyle name="Comma 278" xfId="9442"/>
    <cellStyle name="Comma 279" xfId="9348"/>
    <cellStyle name="Comma 28" xfId="1094"/>
    <cellStyle name="Comma 28 2" xfId="1095"/>
    <cellStyle name="Comma 280" xfId="9499"/>
    <cellStyle name="Comma 281" xfId="9433"/>
    <cellStyle name="Comma 282" xfId="9455"/>
    <cellStyle name="Comma 283" xfId="9471"/>
    <cellStyle name="Comma 284" xfId="9520"/>
    <cellStyle name="Comma 285" xfId="9465"/>
    <cellStyle name="Comma 286" xfId="9469"/>
    <cellStyle name="Comma 287" xfId="9480"/>
    <cellStyle name="Comma 288" xfId="9375"/>
    <cellStyle name="Comma 289" xfId="9572"/>
    <cellStyle name="Comma 29" xfId="1096"/>
    <cellStyle name="Comma 290" xfId="9593"/>
    <cellStyle name="Comma 291" xfId="9568"/>
    <cellStyle name="Comma 292" xfId="9581"/>
    <cellStyle name="Comma 293" xfId="9566"/>
    <cellStyle name="Comma 294" xfId="9578"/>
    <cellStyle name="Comma 295" xfId="9565"/>
    <cellStyle name="Comma 296" xfId="9576"/>
    <cellStyle name="Comma 297" xfId="9564"/>
    <cellStyle name="Comma 298" xfId="9574"/>
    <cellStyle name="Comma 299" xfId="9562"/>
    <cellStyle name="Comma 3" xfId="1097"/>
    <cellStyle name="Comma 3 10" xfId="1098"/>
    <cellStyle name="Comma 3 11" xfId="1099"/>
    <cellStyle name="Comma 3 12" xfId="1100"/>
    <cellStyle name="Comma 3 13" xfId="5459"/>
    <cellStyle name="Comma 3 2" xfId="1101"/>
    <cellStyle name="Comma 3 2 10" xfId="1102"/>
    <cellStyle name="Comma 3 2 2" xfId="1103"/>
    <cellStyle name="Comma 3 2 3" xfId="1104"/>
    <cellStyle name="Comma 3 2 3 2" xfId="1105"/>
    <cellStyle name="Comma 3 2 3_Copy of Xl0000002" xfId="1106"/>
    <cellStyle name="Comma 3 2 4" xfId="1107"/>
    <cellStyle name="Comma 3 2 5" xfId="1108"/>
    <cellStyle name="Comma 3 2 6" xfId="1109"/>
    <cellStyle name="Comma 3 2 7" xfId="1110"/>
    <cellStyle name="Comma 3 2 8" xfId="1111"/>
    <cellStyle name="Comma 3 2 9" xfId="1112"/>
    <cellStyle name="Comma 3 2_Copy of Xl0000002" xfId="1113"/>
    <cellStyle name="Comma 3 3" xfId="1114"/>
    <cellStyle name="Comma 3 3 2" xfId="4369"/>
    <cellStyle name="Comma 3 4" xfId="1115"/>
    <cellStyle name="Comma 3 4 2" xfId="1116"/>
    <cellStyle name="Comma 3 4 3" xfId="1117"/>
    <cellStyle name="Comma 3 5" xfId="1118"/>
    <cellStyle name="Comma 3 6" xfId="1119"/>
    <cellStyle name="Comma 3 7" xfId="1120"/>
    <cellStyle name="Comma 3 8" xfId="1121"/>
    <cellStyle name="Comma 3 8 2" xfId="1122"/>
    <cellStyle name="Comma 3 9" xfId="1123"/>
    <cellStyle name="Comma 3 9 2" xfId="1124"/>
    <cellStyle name="Comma 3_BRAKE DOWN PC RATE -  DO HOME REV.01" xfId="1125"/>
    <cellStyle name="Comma 30" xfId="1126"/>
    <cellStyle name="Comma 30 2" xfId="1127"/>
    <cellStyle name="Comma 300" xfId="9573"/>
    <cellStyle name="Comma 301" xfId="9563"/>
    <cellStyle name="Comma 302" xfId="9575"/>
    <cellStyle name="Comma 303" xfId="9561"/>
    <cellStyle name="Comma 304" xfId="9577"/>
    <cellStyle name="Comma 305" xfId="9567"/>
    <cellStyle name="Comma 306" xfId="9594"/>
    <cellStyle name="Comma 307" xfId="9570"/>
    <cellStyle name="Comma 308" xfId="9595"/>
    <cellStyle name="Comma 309" xfId="9569"/>
    <cellStyle name="Comma 31" xfId="1128"/>
    <cellStyle name="Comma 310" xfId="9596"/>
    <cellStyle name="Comma 311" xfId="9571"/>
    <cellStyle name="Comma 312" xfId="9597"/>
    <cellStyle name="Comma 313" xfId="10345"/>
    <cellStyle name="Comma 314" xfId="10351"/>
    <cellStyle name="Comma 315" xfId="10353"/>
    <cellStyle name="Comma 316" xfId="12369"/>
    <cellStyle name="Comma 317" xfId="13173"/>
    <cellStyle name="Comma 318" xfId="13168"/>
    <cellStyle name="Comma 319" xfId="9655"/>
    <cellStyle name="Comma 32" xfId="1129"/>
    <cellStyle name="Comma 32 2" xfId="1130"/>
    <cellStyle name="Comma 32 2 2" xfId="8374"/>
    <cellStyle name="Comma 32 3" xfId="4370"/>
    <cellStyle name="Comma 32 3 2" xfId="22157"/>
    <cellStyle name="Comma 32 3 3" xfId="22189"/>
    <cellStyle name="Comma 32 4" xfId="8373"/>
    <cellStyle name="Comma 320" xfId="13174"/>
    <cellStyle name="Comma 321" xfId="9969"/>
    <cellStyle name="Comma 322" xfId="10348"/>
    <cellStyle name="Comma 323" xfId="9751"/>
    <cellStyle name="Comma 324" xfId="12372"/>
    <cellStyle name="Comma 325" xfId="13182"/>
    <cellStyle name="Comma 326" xfId="10347"/>
    <cellStyle name="Comma 327" xfId="13178"/>
    <cellStyle name="Comma 328" xfId="13180"/>
    <cellStyle name="Comma 329" xfId="9663"/>
    <cellStyle name="Comma 33" xfId="1131"/>
    <cellStyle name="Comma 33 2" xfId="1132"/>
    <cellStyle name="Comma 33 2 2" xfId="8376"/>
    <cellStyle name="Comma 33 3" xfId="4371"/>
    <cellStyle name="Comma 33 3 2" xfId="22158"/>
    <cellStyle name="Comma 33 3 3" xfId="22190"/>
    <cellStyle name="Comma 33 4" xfId="8375"/>
    <cellStyle name="Comma 330" xfId="9920"/>
    <cellStyle name="Comma 331" xfId="13169"/>
    <cellStyle name="Comma 332" xfId="9971"/>
    <cellStyle name="Comma 333" xfId="13170"/>
    <cellStyle name="Comma 334" xfId="13176"/>
    <cellStyle name="Comma 335" xfId="13171"/>
    <cellStyle name="Comma 336" xfId="10346"/>
    <cellStyle name="Comma 337" xfId="9704"/>
    <cellStyle name="Comma 338" xfId="9659"/>
    <cellStyle name="Comma 339" xfId="12371"/>
    <cellStyle name="Comma 34" xfId="1133"/>
    <cellStyle name="Comma 34 2" xfId="1134"/>
    <cellStyle name="Comma 34 2 2" xfId="8378"/>
    <cellStyle name="Comma 34 3" xfId="4372"/>
    <cellStyle name="Comma 34 3 2" xfId="22159"/>
    <cellStyle name="Comma 34 3 3" xfId="22191"/>
    <cellStyle name="Comma 34 4" xfId="8377"/>
    <cellStyle name="Comma 340" xfId="13186"/>
    <cellStyle name="Comma 340 2" xfId="21119"/>
    <cellStyle name="Comma 341" xfId="13191"/>
    <cellStyle name="Comma 341 2" xfId="21124"/>
    <cellStyle name="Comma 342" xfId="13196"/>
    <cellStyle name="Comma 342 2" xfId="21129"/>
    <cellStyle name="Comma 343" xfId="13199"/>
    <cellStyle name="Comma 343 2" xfId="21132"/>
    <cellStyle name="Comma 344" xfId="13189"/>
    <cellStyle name="Comma 344 2" xfId="21122"/>
    <cellStyle name="Comma 345" xfId="13194"/>
    <cellStyle name="Comma 345 2" xfId="21127"/>
    <cellStyle name="Comma 346" xfId="13192"/>
    <cellStyle name="Comma 346 2" xfId="21125"/>
    <cellStyle name="Comma 347" xfId="13187"/>
    <cellStyle name="Comma 347 2" xfId="21120"/>
    <cellStyle name="Comma 348" xfId="13188"/>
    <cellStyle name="Comma 348 2" xfId="21121"/>
    <cellStyle name="Comma 349" xfId="13206"/>
    <cellStyle name="Comma 349 2" xfId="21139"/>
    <cellStyle name="Comma 35" xfId="1135"/>
    <cellStyle name="Comma 35 2" xfId="1136"/>
    <cellStyle name="Comma 35 2 2" xfId="8380"/>
    <cellStyle name="Comma 35 3" xfId="4373"/>
    <cellStyle name="Comma 35 3 2" xfId="22160"/>
    <cellStyle name="Comma 35 3 3" xfId="22192"/>
    <cellStyle name="Comma 35 4" xfId="8379"/>
    <cellStyle name="Comma 350" xfId="13205"/>
    <cellStyle name="Comma 350 2" xfId="21138"/>
    <cellStyle name="Comma 351" xfId="13208"/>
    <cellStyle name="Comma 351 2" xfId="21141"/>
    <cellStyle name="Comma 352" xfId="13210"/>
    <cellStyle name="Comma 352 2" xfId="21143"/>
    <cellStyle name="Comma 353" xfId="13214"/>
    <cellStyle name="Comma 353 2" xfId="21147"/>
    <cellStyle name="Comma 354" xfId="13211"/>
    <cellStyle name="Comma 354 2" xfId="21144"/>
    <cellStyle name="Comma 355" xfId="13217"/>
    <cellStyle name="Comma 355 2" xfId="21150"/>
    <cellStyle name="Comma 356" xfId="13215"/>
    <cellStyle name="Comma 356 2" xfId="21148"/>
    <cellStyle name="Comma 357" xfId="13912"/>
    <cellStyle name="Comma 358" xfId="13222"/>
    <cellStyle name="Comma 359" xfId="21161"/>
    <cellStyle name="Comma 36" xfId="1137"/>
    <cellStyle name="Comma 36 2" xfId="1138"/>
    <cellStyle name="Comma 36 2 2" xfId="8382"/>
    <cellStyle name="Comma 36 3" xfId="4374"/>
    <cellStyle name="Comma 36 3 2" xfId="22161"/>
    <cellStyle name="Comma 36 3 3" xfId="22193"/>
    <cellStyle name="Comma 36 4" xfId="8381"/>
    <cellStyle name="Comma 360" xfId="15915"/>
    <cellStyle name="Comma 361" xfId="21188"/>
    <cellStyle name="Comma 362" xfId="21170"/>
    <cellStyle name="Comma 363" xfId="13538"/>
    <cellStyle name="Comma 364" xfId="21159"/>
    <cellStyle name="Comma 365" xfId="21186"/>
    <cellStyle name="Comma 366" xfId="17649"/>
    <cellStyle name="Comma 367" xfId="21175"/>
    <cellStyle name="Comma 368" xfId="21162"/>
    <cellStyle name="Comma 369" xfId="21154"/>
    <cellStyle name="Comma 37" xfId="1139"/>
    <cellStyle name="Comma 37 2" xfId="1140"/>
    <cellStyle name="Comma 37 2 2" xfId="8384"/>
    <cellStyle name="Comma 37 3" xfId="4375"/>
    <cellStyle name="Comma 37 3 2" xfId="22162"/>
    <cellStyle name="Comma 37 3 3" xfId="22194"/>
    <cellStyle name="Comma 37 4" xfId="8383"/>
    <cellStyle name="Comma 370" xfId="13911"/>
    <cellStyle name="Comma 371" xfId="13223"/>
    <cellStyle name="Comma 372" xfId="21163"/>
    <cellStyle name="Comma 373" xfId="21178"/>
    <cellStyle name="Comma 374" xfId="13537"/>
    <cellStyle name="Comma 375" xfId="13338"/>
    <cellStyle name="Comma 376" xfId="13225"/>
    <cellStyle name="Comma 377" xfId="21169"/>
    <cellStyle name="Comma 378" xfId="21179"/>
    <cellStyle name="Comma 379" xfId="13224"/>
    <cellStyle name="Comma 38" xfId="1141"/>
    <cellStyle name="Comma 38 2" xfId="1142"/>
    <cellStyle name="Comma 38 2 2" xfId="8386"/>
    <cellStyle name="Comma 38 3" xfId="4376"/>
    <cellStyle name="Comma 38 3 2" xfId="22163"/>
    <cellStyle name="Comma 38 3 3" xfId="22195"/>
    <cellStyle name="Comma 38 4" xfId="8385"/>
    <cellStyle name="Comma 380" xfId="21156"/>
    <cellStyle name="Comma 381" xfId="21166"/>
    <cellStyle name="Comma 382" xfId="13900"/>
    <cellStyle name="Comma 383" xfId="13406"/>
    <cellStyle name="Comma 384" xfId="21177"/>
    <cellStyle name="Comma 385" xfId="13300"/>
    <cellStyle name="Comma 386" xfId="21172"/>
    <cellStyle name="Comma 387" xfId="21180"/>
    <cellStyle name="Comma 388" xfId="21185"/>
    <cellStyle name="Comma 389" xfId="4174"/>
    <cellStyle name="Comma 39" xfId="1143"/>
    <cellStyle name="Comma 390" xfId="22132"/>
    <cellStyle name="Comma 391" xfId="22135"/>
    <cellStyle name="Comma 392" xfId="22134"/>
    <cellStyle name="Comma 393" xfId="22155"/>
    <cellStyle name="Comma 394" xfId="22153"/>
    <cellStyle name="Comma 395" xfId="22167"/>
    <cellStyle name="Comma 396" xfId="22187"/>
    <cellStyle name="Comma 397" xfId="22185"/>
    <cellStyle name="Comma 4" xfId="1144"/>
    <cellStyle name="Comma 4 2" xfId="1145"/>
    <cellStyle name="Comma 4 2 2" xfId="1146"/>
    <cellStyle name="Comma 4 2 2 2" xfId="1147"/>
    <cellStyle name="Comma 4 2 2 3" xfId="1148"/>
    <cellStyle name="Comma 4 2 3" xfId="1149"/>
    <cellStyle name="Comma 4 2 4" xfId="1150"/>
    <cellStyle name="Comma 4 3" xfId="1151"/>
    <cellStyle name="Comma 4 3 2" xfId="1152"/>
    <cellStyle name="Comma 4 4" xfId="1153"/>
    <cellStyle name="Comma 4 5" xfId="1154"/>
    <cellStyle name="Comma 4 5 2" xfId="4377"/>
    <cellStyle name="Comma 4_BOQ.Piling Work (TSP Project) Rev.22.12.2010" xfId="1155"/>
    <cellStyle name="Comma 40" xfId="1156"/>
    <cellStyle name="Comma 41" xfId="1157"/>
    <cellStyle name="Comma 42" xfId="1158"/>
    <cellStyle name="Comma 43" xfId="1159"/>
    <cellStyle name="Comma 44" xfId="1160"/>
    <cellStyle name="Comma 45" xfId="1161"/>
    <cellStyle name="Comma 46" xfId="1162"/>
    <cellStyle name="Comma 47" xfId="1163"/>
    <cellStyle name="Comma 48" xfId="1164"/>
    <cellStyle name="Comma 49" xfId="1165"/>
    <cellStyle name="Comma 5" xfId="1166"/>
    <cellStyle name="Comma 5 10" xfId="1167"/>
    <cellStyle name="Comma 5 2" xfId="1168"/>
    <cellStyle name="Comma 5 2 2" xfId="1169"/>
    <cellStyle name="Comma 5 3" xfId="1170"/>
    <cellStyle name="Comma 5 3 2" xfId="1171"/>
    <cellStyle name="Comma 5 3 2 2" xfId="1172"/>
    <cellStyle name="Comma 5 4" xfId="1173"/>
    <cellStyle name="Comma 5 5" xfId="1174"/>
    <cellStyle name="Comma 5 6" xfId="1175"/>
    <cellStyle name="Comma 5 7" xfId="1176"/>
    <cellStyle name="Comma 5 8" xfId="1177"/>
    <cellStyle name="Comma 5 9" xfId="1178"/>
    <cellStyle name="Comma 5_Copy of Break Down- KING POWER PATTAYA" xfId="1179"/>
    <cellStyle name="Comma 50" xfId="1180"/>
    <cellStyle name="Comma 51" xfId="1181"/>
    <cellStyle name="Comma 52" xfId="1182"/>
    <cellStyle name="Comma 53" xfId="1183"/>
    <cellStyle name="Comma 54" xfId="1184"/>
    <cellStyle name="Comma 55" xfId="1185"/>
    <cellStyle name="Comma 56" xfId="1186"/>
    <cellStyle name="Comma 57" xfId="1187"/>
    <cellStyle name="Comma 58" xfId="1188"/>
    <cellStyle name="Comma 59" xfId="1189"/>
    <cellStyle name="Comma 6" xfId="1190"/>
    <cellStyle name="Comma 6 2" xfId="1191"/>
    <cellStyle name="Comma 6 2 2" xfId="1192"/>
    <cellStyle name="Comma 6 3" xfId="1193"/>
    <cellStyle name="Comma 6 4" xfId="1194"/>
    <cellStyle name="Comma 6 5" xfId="1195"/>
    <cellStyle name="Comma 60" xfId="1196"/>
    <cellStyle name="Comma 61" xfId="1197"/>
    <cellStyle name="Comma 62" xfId="1198"/>
    <cellStyle name="Comma 63" xfId="1199"/>
    <cellStyle name="Comma 64" xfId="1200"/>
    <cellStyle name="Comma 65" xfId="1201"/>
    <cellStyle name="Comma 66" xfId="1202"/>
    <cellStyle name="Comma 67" xfId="1203"/>
    <cellStyle name="Comma 68" xfId="1204"/>
    <cellStyle name="Comma 69" xfId="1205"/>
    <cellStyle name="Comma 7" xfId="1206"/>
    <cellStyle name="Comma 7 2" xfId="1207"/>
    <cellStyle name="Comma 7 3" xfId="1208"/>
    <cellStyle name="Comma 7 4" xfId="1209"/>
    <cellStyle name="Comma 7 5" xfId="1210"/>
    <cellStyle name="Comma 7 6" xfId="1211"/>
    <cellStyle name="Comma 7 6 2" xfId="8387"/>
    <cellStyle name="Comma 7 7" xfId="4175"/>
    <cellStyle name="Comma 70" xfId="1212"/>
    <cellStyle name="Comma 71" xfId="1213"/>
    <cellStyle name="Comma 72" xfId="1214"/>
    <cellStyle name="Comma 73" xfId="1215"/>
    <cellStyle name="Comma 74" xfId="1216"/>
    <cellStyle name="Comma 75" xfId="1217"/>
    <cellStyle name="Comma 76" xfId="1218"/>
    <cellStyle name="Comma 77" xfId="1219"/>
    <cellStyle name="Comma 78" xfId="1220"/>
    <cellStyle name="Comma 79" xfId="1221"/>
    <cellStyle name="Comma 8" xfId="1222"/>
    <cellStyle name="Comma 8 10" xfId="1223"/>
    <cellStyle name="Comma 8 11" xfId="1224"/>
    <cellStyle name="Comma 8 11 2" xfId="8389"/>
    <cellStyle name="Comma 8 12" xfId="4379"/>
    <cellStyle name="Comma 8 12 2" xfId="22164"/>
    <cellStyle name="Comma 8 12 3" xfId="22196"/>
    <cellStyle name="Comma 8 13" xfId="8388"/>
    <cellStyle name="Comma 8 2" xfId="1225"/>
    <cellStyle name="Comma 8 3" xfId="1226"/>
    <cellStyle name="Comma 8 4" xfId="1227"/>
    <cellStyle name="Comma 8 5" xfId="1228"/>
    <cellStyle name="Comma 8 6" xfId="1229"/>
    <cellStyle name="Comma 8 7" xfId="1230"/>
    <cellStyle name="Comma 8 8" xfId="1231"/>
    <cellStyle name="Comma 8 9" xfId="1232"/>
    <cellStyle name="Comma 80" xfId="1233"/>
    <cellStyle name="Comma 81" xfId="1234"/>
    <cellStyle name="Comma 82" xfId="1235"/>
    <cellStyle name="Comma 83" xfId="1236"/>
    <cellStyle name="Comma 84" xfId="1237"/>
    <cellStyle name="Comma 85" xfId="1238"/>
    <cellStyle name="Comma 86" xfId="1239"/>
    <cellStyle name="Comma 87" xfId="1240"/>
    <cellStyle name="Comma 88" xfId="1241"/>
    <cellStyle name="Comma 89" xfId="1242"/>
    <cellStyle name="Comma 9" xfId="1243"/>
    <cellStyle name="Comma 9 2" xfId="1244"/>
    <cellStyle name="Comma 9 2 2" xfId="1245"/>
    <cellStyle name="Comma 9 3" xfId="1246"/>
    <cellStyle name="Comma 9 4" xfId="1247"/>
    <cellStyle name="Comma 9 5" xfId="1248"/>
    <cellStyle name="Comma 9 6" xfId="1249"/>
    <cellStyle name="Comma 9 7" xfId="1250"/>
    <cellStyle name="Comma 9 8" xfId="1251"/>
    <cellStyle name="Comma 9 9" xfId="1252"/>
    <cellStyle name="Comma 90" xfId="1253"/>
    <cellStyle name="Comma 91" xfId="1254"/>
    <cellStyle name="Comma 92" xfId="1255"/>
    <cellStyle name="Comma 93" xfId="1256"/>
    <cellStyle name="Comma 94" xfId="1257"/>
    <cellStyle name="Comma 95" xfId="1258"/>
    <cellStyle name="Comma 96" xfId="1259"/>
    <cellStyle name="Comma 97" xfId="1260"/>
    <cellStyle name="Comma 98" xfId="1261"/>
    <cellStyle name="Comma 99" xfId="1262"/>
    <cellStyle name="comma zerodec" xfId="1263"/>
    <cellStyle name="Comma_แบบตารางใหม่" xfId="2"/>
    <cellStyle name="Comma0" xfId="1264"/>
    <cellStyle name="Comma0 2" xfId="1265"/>
    <cellStyle name="Comma0 3" xfId="1266"/>
    <cellStyle name="Comma0 4" xfId="1267"/>
    <cellStyle name="Comma0 5" xfId="1268"/>
    <cellStyle name="Comma0 6" xfId="1269"/>
    <cellStyle name="Comma0_Summary Rojana Green Field rev.01" xfId="1270"/>
    <cellStyle name="COMMON (0)  D1" xfId="1271"/>
    <cellStyle name="company_title" xfId="1272"/>
    <cellStyle name="Copied" xfId="1273"/>
    <cellStyle name="Currency [00]" xfId="1274"/>
    <cellStyle name="Currency [0S_laroux_4_CIVIL_TN-82422" xfId="1275"/>
    <cellStyle name="Currency 0 Decimals" xfId="1276"/>
    <cellStyle name="Currency 2" xfId="1277"/>
    <cellStyle name="Currency 2 2" xfId="1278"/>
    <cellStyle name="Currency0" xfId="1279"/>
    <cellStyle name="Currency0 2" xfId="1280"/>
    <cellStyle name="Currency0 3" xfId="1281"/>
    <cellStyle name="Currency0 4" xfId="1282"/>
    <cellStyle name="Currency0 5" xfId="1283"/>
    <cellStyle name="Currency0 6" xfId="1284"/>
    <cellStyle name="Currency0_Summary Rojana Green Field rev.01" xfId="1285"/>
    <cellStyle name="Currency1" xfId="1286"/>
    <cellStyle name="custom" xfId="1287"/>
    <cellStyle name="Custom - Style8" xfId="1288"/>
    <cellStyle name="Dan" xfId="1289"/>
    <cellStyle name="Data   - Style2" xfId="1290"/>
    <cellStyle name="Data   - Style2 2" xfId="1291"/>
    <cellStyle name="Data   - Style2 3" xfId="1292"/>
    <cellStyle name="Data   - Style2 4" xfId="1293"/>
    <cellStyle name="Data   - Style2 5" xfId="1294"/>
    <cellStyle name="DataPilot Category" xfId="1295"/>
    <cellStyle name="Date" xfId="1296"/>
    <cellStyle name="Date 2" xfId="1297"/>
    <cellStyle name="Date 3" xfId="1298"/>
    <cellStyle name="Date 4" xfId="1299"/>
    <cellStyle name="Date 5" xfId="1300"/>
    <cellStyle name="Date 6" xfId="1301"/>
    <cellStyle name="Date 7" xfId="1302"/>
    <cellStyle name="Date 8" xfId="1303"/>
    <cellStyle name="Date 9" xfId="1304"/>
    <cellStyle name="Date Short" xfId="1305"/>
    <cellStyle name="Date_3-Plumbing" xfId="1306"/>
    <cellStyle name="Dezimal [0]_Beschichtung (2)" xfId="1307"/>
    <cellStyle name="Dezimal_Beschichtung (2)" xfId="1308"/>
    <cellStyle name="Dillernia=14" xfId="1309"/>
    <cellStyle name="Dillernia-15" xfId="1310"/>
    <cellStyle name="Dollar (zero dec)" xfId="1311"/>
    <cellStyle name="E&amp;Y House" xfId="1312"/>
    <cellStyle name="EDS" xfId="1313"/>
    <cellStyle name="Emphasis 1" xfId="1314"/>
    <cellStyle name="Emphasis 2" xfId="1315"/>
    <cellStyle name="Emphasis 3" xfId="1316"/>
    <cellStyle name="Enter Currency (0)" xfId="1317"/>
    <cellStyle name="Enter Currency (2)" xfId="1318"/>
    <cellStyle name="Enter Units (0)" xfId="1319"/>
    <cellStyle name="Enter Units (1)" xfId="1320"/>
    <cellStyle name="Enter Units (2)" xfId="1321"/>
    <cellStyle name="Entered" xfId="1322"/>
    <cellStyle name="En-t๊te 1" xfId="1323"/>
    <cellStyle name="En-t๊te 2" xfId="1324"/>
    <cellStyle name="Euro" xfId="1325"/>
    <cellStyle name="Excel Built-in Comma" xfId="1326"/>
    <cellStyle name="Excel Built-in Comma 2" xfId="1327"/>
    <cellStyle name="Excel Built-in Normal" xfId="1328"/>
    <cellStyle name="Excel Built-in Normal 1" xfId="1329"/>
    <cellStyle name="Excel Built-in Normal 2" xfId="1330"/>
    <cellStyle name="Excel Built-in Normal 2 2" xfId="1331"/>
    <cellStyle name="Excel_BuiltIn_Comma 1" xfId="1332"/>
    <cellStyle name="Explanatory Text" xfId="1333"/>
    <cellStyle name="Explanatory Text 2" xfId="1334"/>
    <cellStyle name="Explanatory Text 2 2" xfId="1335"/>
    <cellStyle name="Explanatory Text 3" xfId="1336"/>
    <cellStyle name="Explanatory Text 4" xfId="1337"/>
    <cellStyle name="Explanatory Text_TYTB-UT_Estimate Cost M&amp;E Rev00B_1301-16" xfId="1338"/>
    <cellStyle name="Financier0" xfId="1339"/>
    <cellStyle name="Fixed" xfId="1340"/>
    <cellStyle name="Fixed 2" xfId="1341"/>
    <cellStyle name="Fixed 3" xfId="1342"/>
    <cellStyle name="Fixed 4" xfId="1343"/>
    <cellStyle name="Fixed 5" xfId="1344"/>
    <cellStyle name="Fixed 6" xfId="1345"/>
    <cellStyle name="Fixed 7" xfId="1346"/>
    <cellStyle name="Fixed 8" xfId="1347"/>
    <cellStyle name="Fixed 9" xfId="1348"/>
    <cellStyle name="Fixed_LAMPTAN_Cost Compare BOQ R01 with Minnimum Cost" xfId="1349"/>
    <cellStyle name="Format Number Column" xfId="1350"/>
    <cellStyle name="Good" xfId="1351"/>
    <cellStyle name="Good 2" xfId="1352"/>
    <cellStyle name="Good 2 2" xfId="1353"/>
    <cellStyle name="Good 3" xfId="1354"/>
    <cellStyle name="Good 4" xfId="1355"/>
    <cellStyle name="Good_TYTB-UT_Estimate Cost M&amp;E Rev00B_1301-16" xfId="1356"/>
    <cellStyle name="Grey" xfId="1357"/>
    <cellStyle name="HEADER" xfId="1358"/>
    <cellStyle name="Header1" xfId="1359"/>
    <cellStyle name="Header2" xfId="1360"/>
    <cellStyle name="Header2 2" xfId="1361"/>
    <cellStyle name="Header2 2 2" xfId="8391"/>
    <cellStyle name="Header2 3" xfId="8390"/>
    <cellStyle name="Heading" xfId="1362"/>
    <cellStyle name="Heading 1" xfId="1363"/>
    <cellStyle name="Heading 1 2" xfId="1364"/>
    <cellStyle name="Heading 1 2 2" xfId="1365"/>
    <cellStyle name="Heading 1 3" xfId="1366"/>
    <cellStyle name="Heading 1 4" xfId="1367"/>
    <cellStyle name="Heading 1_Book1" xfId="1368"/>
    <cellStyle name="Heading 2" xfId="1369"/>
    <cellStyle name="Heading 2 2" xfId="1370"/>
    <cellStyle name="Heading 2 2 2" xfId="1371"/>
    <cellStyle name="Heading 2 3" xfId="1372"/>
    <cellStyle name="Heading 2 4" xfId="1373"/>
    <cellStyle name="Heading 2_Book1" xfId="1374"/>
    <cellStyle name="Heading 3" xfId="1375"/>
    <cellStyle name="Heading 3 2" xfId="1376"/>
    <cellStyle name="Heading 3 2 2" xfId="1377"/>
    <cellStyle name="Heading 3 3" xfId="1378"/>
    <cellStyle name="Heading 3 4" xfId="1379"/>
    <cellStyle name="Heading 3_Book1" xfId="1380"/>
    <cellStyle name="Heading 4" xfId="1381"/>
    <cellStyle name="Heading 4 2" xfId="1382"/>
    <cellStyle name="Heading 4 2 2" xfId="1383"/>
    <cellStyle name="Heading 4 3" xfId="1384"/>
    <cellStyle name="Heading 4 4" xfId="1385"/>
    <cellStyle name="Heading 4_Book1" xfId="1386"/>
    <cellStyle name="HEADING1" xfId="1387"/>
    <cellStyle name="HEADING1 1" xfId="1388"/>
    <cellStyle name="HEADING2" xfId="1389"/>
    <cellStyle name="HEADING2 2" xfId="1390"/>
    <cellStyle name="HEADING2 3" xfId="1391"/>
    <cellStyle name="HEADING2 4" xfId="1392"/>
    <cellStyle name="HEADING2 5" xfId="1393"/>
    <cellStyle name="HEADING2 6" xfId="1394"/>
    <cellStyle name="HEADING2 7" xfId="1395"/>
    <cellStyle name="HEADING2 8" xfId="1396"/>
    <cellStyle name="HEADING2 9" xfId="1397"/>
    <cellStyle name="Hyperlink 2" xfId="1398"/>
    <cellStyle name="Hyperlink 3" xfId="1399"/>
    <cellStyle name="Hyperlink 4" xfId="1400"/>
    <cellStyle name="Hyperlink 5" xfId="1401"/>
    <cellStyle name="Hyperlink 6" xfId="1402"/>
    <cellStyle name="Hyperlink 7" xfId="1403"/>
    <cellStyle name="Hyperlink 8" xfId="1404"/>
    <cellStyle name="Hyperlink seguido" xfId="1405"/>
    <cellStyle name="Indent" xfId="1406"/>
    <cellStyle name="Input" xfId="1407"/>
    <cellStyle name="Input [yellow]" xfId="1408"/>
    <cellStyle name="Input [yellow] 2" xfId="1409"/>
    <cellStyle name="Input [yellow] 2 2" xfId="8393"/>
    <cellStyle name="Input [yellow] 3" xfId="8392"/>
    <cellStyle name="Input 10" xfId="1410"/>
    <cellStyle name="Input 10 2" xfId="1411"/>
    <cellStyle name="Input 10 3" xfId="1412"/>
    <cellStyle name="Input 10 4" xfId="1413"/>
    <cellStyle name="Input 10 5" xfId="1414"/>
    <cellStyle name="Input 100" xfId="1415"/>
    <cellStyle name="Input 101" xfId="1416"/>
    <cellStyle name="Input 102" xfId="1417"/>
    <cellStyle name="Input 103" xfId="1418"/>
    <cellStyle name="Input 104" xfId="1419"/>
    <cellStyle name="Input 105" xfId="1420"/>
    <cellStyle name="Input 106" xfId="1421"/>
    <cellStyle name="Input 107" xfId="1422"/>
    <cellStyle name="Input 108" xfId="1423"/>
    <cellStyle name="Input 109" xfId="1424"/>
    <cellStyle name="Input 11" xfId="1425"/>
    <cellStyle name="Input 11 2" xfId="1426"/>
    <cellStyle name="Input 11 3" xfId="1427"/>
    <cellStyle name="Input 11 4" xfId="1428"/>
    <cellStyle name="Input 11 5" xfId="1429"/>
    <cellStyle name="Input 110" xfId="1430"/>
    <cellStyle name="Input 111" xfId="1431"/>
    <cellStyle name="Input 112" xfId="1432"/>
    <cellStyle name="Input 113" xfId="1433"/>
    <cellStyle name="Input 114" xfId="1434"/>
    <cellStyle name="Input 115" xfId="1435"/>
    <cellStyle name="Input 116" xfId="1436"/>
    <cellStyle name="Input 117" xfId="1437"/>
    <cellStyle name="Input 118" xfId="1438"/>
    <cellStyle name="Input 119" xfId="1439"/>
    <cellStyle name="Input 12" xfId="1440"/>
    <cellStyle name="Input 12 2" xfId="1441"/>
    <cellStyle name="Input 12 3" xfId="1442"/>
    <cellStyle name="Input 12 4" xfId="1443"/>
    <cellStyle name="Input 12 5" xfId="1444"/>
    <cellStyle name="Input 120" xfId="1445"/>
    <cellStyle name="Input 121" xfId="1446"/>
    <cellStyle name="Input 122" xfId="1447"/>
    <cellStyle name="Input 123" xfId="1448"/>
    <cellStyle name="Input 124" xfId="1449"/>
    <cellStyle name="Input 125" xfId="1450"/>
    <cellStyle name="Input 126" xfId="1451"/>
    <cellStyle name="Input 127" xfId="1452"/>
    <cellStyle name="Input 128" xfId="1453"/>
    <cellStyle name="Input 129" xfId="1454"/>
    <cellStyle name="Input 13" xfId="1455"/>
    <cellStyle name="Input 13 2" xfId="1456"/>
    <cellStyle name="Input 13 3" xfId="1457"/>
    <cellStyle name="Input 13 4" xfId="1458"/>
    <cellStyle name="Input 13 5" xfId="1459"/>
    <cellStyle name="Input 130" xfId="1460"/>
    <cellStyle name="Input 131" xfId="1461"/>
    <cellStyle name="Input 132" xfId="1462"/>
    <cellStyle name="Input 133" xfId="1463"/>
    <cellStyle name="Input 134" xfId="1464"/>
    <cellStyle name="Input 135" xfId="1465"/>
    <cellStyle name="Input 136" xfId="1466"/>
    <cellStyle name="Input 137" xfId="1467"/>
    <cellStyle name="Input 138" xfId="1468"/>
    <cellStyle name="Input 139" xfId="1469"/>
    <cellStyle name="Input 14" xfId="1470"/>
    <cellStyle name="Input 14 2" xfId="1471"/>
    <cellStyle name="Input 14 3" xfId="1472"/>
    <cellStyle name="Input 14 4" xfId="1473"/>
    <cellStyle name="Input 14 5" xfId="1474"/>
    <cellStyle name="Input 140" xfId="1475"/>
    <cellStyle name="Input 141" xfId="1476"/>
    <cellStyle name="Input 142" xfId="1477"/>
    <cellStyle name="Input 143" xfId="1478"/>
    <cellStyle name="Input 144" xfId="1479"/>
    <cellStyle name="Input 145" xfId="1480"/>
    <cellStyle name="Input 146" xfId="5314"/>
    <cellStyle name="Input 147" xfId="6275"/>
    <cellStyle name="Input 148" xfId="6294"/>
    <cellStyle name="Input 149" xfId="5870"/>
    <cellStyle name="Input 15" xfId="1481"/>
    <cellStyle name="Input 15 2" xfId="1482"/>
    <cellStyle name="Input 15 3" xfId="1483"/>
    <cellStyle name="Input 15 4" xfId="1484"/>
    <cellStyle name="Input 15 5" xfId="1485"/>
    <cellStyle name="Input 150" xfId="6285"/>
    <cellStyle name="Input 151" xfId="6316"/>
    <cellStyle name="Input 152" xfId="7721"/>
    <cellStyle name="Input 153" xfId="7945"/>
    <cellStyle name="Input 154" xfId="7306"/>
    <cellStyle name="Input 155" xfId="7914"/>
    <cellStyle name="Input 156" xfId="7217"/>
    <cellStyle name="Input 157" xfId="7888"/>
    <cellStyle name="Input 158" xfId="7198"/>
    <cellStyle name="Input 159" xfId="7865"/>
    <cellStyle name="Input 16" xfId="1486"/>
    <cellStyle name="Input 16 2" xfId="1487"/>
    <cellStyle name="Input 16 3" xfId="1488"/>
    <cellStyle name="Input 16 4" xfId="1489"/>
    <cellStyle name="Input 16 5" xfId="1490"/>
    <cellStyle name="Input 160" xfId="7179"/>
    <cellStyle name="Input 161" xfId="7848"/>
    <cellStyle name="Input 162" xfId="7126"/>
    <cellStyle name="Input 163" xfId="7831"/>
    <cellStyle name="Input 164" xfId="7109"/>
    <cellStyle name="Input 165" xfId="7816"/>
    <cellStyle name="Input 166" xfId="6984"/>
    <cellStyle name="Input 167" xfId="7802"/>
    <cellStyle name="Input 168" xfId="6887"/>
    <cellStyle name="Input 169" xfId="7788"/>
    <cellStyle name="Input 17" xfId="1491"/>
    <cellStyle name="Input 17 2" xfId="1492"/>
    <cellStyle name="Input 17 3" xfId="1493"/>
    <cellStyle name="Input 17 4" xfId="1494"/>
    <cellStyle name="Input 17 5" xfId="1495"/>
    <cellStyle name="Input 170" xfId="6837"/>
    <cellStyle name="Input 171" xfId="7776"/>
    <cellStyle name="Input 172" xfId="7938"/>
    <cellStyle name="Input 173" xfId="7767"/>
    <cellStyle name="Input 174" xfId="7842"/>
    <cellStyle name="Input 175" xfId="7928"/>
    <cellStyle name="Input 176" xfId="7121"/>
    <cellStyle name="Input 177" xfId="7900"/>
    <cellStyle name="Input 178" xfId="7105"/>
    <cellStyle name="Input 179" xfId="7875"/>
    <cellStyle name="Input 18" xfId="1496"/>
    <cellStyle name="Input 18 2" xfId="1497"/>
    <cellStyle name="Input 18 3" xfId="1498"/>
    <cellStyle name="Input 18 4" xfId="1499"/>
    <cellStyle name="Input 18 5" xfId="1500"/>
    <cellStyle name="Input 180" xfId="6980"/>
    <cellStyle name="Input 181" xfId="7799"/>
    <cellStyle name="Input 182" xfId="6883"/>
    <cellStyle name="Input 183" xfId="7786"/>
    <cellStyle name="Input 184" xfId="6835"/>
    <cellStyle name="Input 185" xfId="7775"/>
    <cellStyle name="Input 186" xfId="6788"/>
    <cellStyle name="Input 187" xfId="7766"/>
    <cellStyle name="Input 188" xfId="6772"/>
    <cellStyle name="Input 189" xfId="7757"/>
    <cellStyle name="Input 19" xfId="1501"/>
    <cellStyle name="Input 19 2" xfId="1502"/>
    <cellStyle name="Input 19 3" xfId="1503"/>
    <cellStyle name="Input 19 4" xfId="1504"/>
    <cellStyle name="Input 19 5" xfId="1505"/>
    <cellStyle name="Input 190" xfId="6748"/>
    <cellStyle name="Input 191" xfId="7748"/>
    <cellStyle name="Input 192" xfId="6738"/>
    <cellStyle name="Input 193" xfId="7740"/>
    <cellStyle name="Input 194" xfId="6727"/>
    <cellStyle name="Input 195" xfId="6339"/>
    <cellStyle name="Input 196" xfId="6717"/>
    <cellStyle name="Input 197" xfId="6346"/>
    <cellStyle name="Input 198" xfId="7934"/>
    <cellStyle name="Input 199" xfId="6304"/>
    <cellStyle name="Input 2" xfId="1506"/>
    <cellStyle name="Input 2 2" xfId="1507"/>
    <cellStyle name="Input 2 3" xfId="1508"/>
    <cellStyle name="Input 2 4" xfId="1509"/>
    <cellStyle name="Input 2 5" xfId="1510"/>
    <cellStyle name="Input 2 6" xfId="1511"/>
    <cellStyle name="Input 2 7" xfId="1512"/>
    <cellStyle name="Input 20" xfId="1513"/>
    <cellStyle name="Input 20 2" xfId="1514"/>
    <cellStyle name="Input 20 3" xfId="1515"/>
    <cellStyle name="Input 20 4" xfId="1516"/>
    <cellStyle name="Input 20 5" xfId="1517"/>
    <cellStyle name="Input 200" xfId="7907"/>
    <cellStyle name="Input 201" xfId="6355"/>
    <cellStyle name="Input 202" xfId="7882"/>
    <cellStyle name="Input 203" xfId="6359"/>
    <cellStyle name="Input 204" xfId="7975"/>
    <cellStyle name="Input 205" xfId="6363"/>
    <cellStyle name="Input 206" xfId="7841"/>
    <cellStyle name="Input 207" xfId="7976"/>
    <cellStyle name="Input 208" xfId="7825"/>
    <cellStyle name="Input 209" xfId="7979"/>
    <cellStyle name="Input 21" xfId="1518"/>
    <cellStyle name="Input 21 2" xfId="1519"/>
    <cellStyle name="Input 21 3" xfId="1520"/>
    <cellStyle name="Input 21 4" xfId="1521"/>
    <cellStyle name="Input 21 5" xfId="1522"/>
    <cellStyle name="Input 210" xfId="7811"/>
    <cellStyle name="Input 211" xfId="6978"/>
    <cellStyle name="Input 212" xfId="7796"/>
    <cellStyle name="Input 213" xfId="6862"/>
    <cellStyle name="Input 214" xfId="7783"/>
    <cellStyle name="Input 215" xfId="6832"/>
    <cellStyle name="Input 216" xfId="7772"/>
    <cellStyle name="Input 217" xfId="6785"/>
    <cellStyle name="Input 218" xfId="7763"/>
    <cellStyle name="Input 219" xfId="6303"/>
    <cellStyle name="Input 22" xfId="1523"/>
    <cellStyle name="Input 22 2" xfId="1524"/>
    <cellStyle name="Input 22 3" xfId="1525"/>
    <cellStyle name="Input 22 4" xfId="1526"/>
    <cellStyle name="Input 22 5" xfId="1527"/>
    <cellStyle name="Input 220" xfId="7754"/>
    <cellStyle name="Input 221" xfId="6745"/>
    <cellStyle name="Input 222" xfId="7745"/>
    <cellStyle name="Input 223" xfId="6735"/>
    <cellStyle name="Input 224" xfId="7737"/>
    <cellStyle name="Input 225" xfId="6725"/>
    <cellStyle name="Input 226" xfId="6342"/>
    <cellStyle name="Input 227" xfId="6715"/>
    <cellStyle name="Input 228" xfId="7714"/>
    <cellStyle name="Input 229" xfId="6708"/>
    <cellStyle name="Input 23" xfId="1528"/>
    <cellStyle name="Input 23 2" xfId="1529"/>
    <cellStyle name="Input 23 3" xfId="1530"/>
    <cellStyle name="Input 23 4" xfId="1531"/>
    <cellStyle name="Input 23 5" xfId="1532"/>
    <cellStyle name="Input 230" xfId="7299"/>
    <cellStyle name="Input 231" xfId="6702"/>
    <cellStyle name="Input 232" xfId="7731"/>
    <cellStyle name="Input 233" xfId="6696"/>
    <cellStyle name="Input 234" xfId="7964"/>
    <cellStyle name="Input 235" xfId="6689"/>
    <cellStyle name="Input 236" xfId="7969"/>
    <cellStyle name="Input 237" xfId="6683"/>
    <cellStyle name="Input 238" xfId="6370"/>
    <cellStyle name="Input 239" xfId="6678"/>
    <cellStyle name="Input 24" xfId="1533"/>
    <cellStyle name="Input 24 2" xfId="1534"/>
    <cellStyle name="Input 24 3" xfId="1535"/>
    <cellStyle name="Input 24 4" xfId="1536"/>
    <cellStyle name="Input 24 5" xfId="1537"/>
    <cellStyle name="Input 240" xfId="6375"/>
    <cellStyle name="Input 241" xfId="6674"/>
    <cellStyle name="Input 242" xfId="6379"/>
    <cellStyle name="Input 243" xfId="6670"/>
    <cellStyle name="Input 244" xfId="6384"/>
    <cellStyle name="Input 245" xfId="6665"/>
    <cellStyle name="Input 246" xfId="6388"/>
    <cellStyle name="Input 247" xfId="6661"/>
    <cellStyle name="Input 248" xfId="6392"/>
    <cellStyle name="Input 249" xfId="6657"/>
    <cellStyle name="Input 25" xfId="1538"/>
    <cellStyle name="Input 25 2" xfId="1539"/>
    <cellStyle name="Input 25 3" xfId="1540"/>
    <cellStyle name="Input 25 4" xfId="1541"/>
    <cellStyle name="Input 25 5" xfId="1542"/>
    <cellStyle name="Input 250" xfId="6396"/>
    <cellStyle name="Input 251" xfId="6653"/>
    <cellStyle name="Input 252" xfId="6400"/>
    <cellStyle name="Input 253" xfId="6649"/>
    <cellStyle name="Input 254" xfId="6405"/>
    <cellStyle name="Input 26" xfId="1543"/>
    <cellStyle name="Input 26 2" xfId="1544"/>
    <cellStyle name="Input 26 3" xfId="1545"/>
    <cellStyle name="Input 26 4" xfId="1546"/>
    <cellStyle name="Input 26 5" xfId="1547"/>
    <cellStyle name="Input 27" xfId="1548"/>
    <cellStyle name="Input 27 2" xfId="1549"/>
    <cellStyle name="Input 27 3" xfId="1550"/>
    <cellStyle name="Input 27 4" xfId="1551"/>
    <cellStyle name="Input 27 5" xfId="1552"/>
    <cellStyle name="Input 28" xfId="1553"/>
    <cellStyle name="Input 28 2" xfId="1554"/>
    <cellStyle name="Input 28 3" xfId="1555"/>
    <cellStyle name="Input 28 4" xfId="1556"/>
    <cellStyle name="Input 28 5" xfId="1557"/>
    <cellStyle name="Input 29" xfId="1558"/>
    <cellStyle name="Input 29 2" xfId="1559"/>
    <cellStyle name="Input 29 3" xfId="1560"/>
    <cellStyle name="Input 29 4" xfId="1561"/>
    <cellStyle name="Input 29 5" xfId="1562"/>
    <cellStyle name="Input 3" xfId="1563"/>
    <cellStyle name="Input 3 2" xfId="1564"/>
    <cellStyle name="Input 3 3" xfId="1565"/>
    <cellStyle name="Input 3 4" xfId="1566"/>
    <cellStyle name="Input 3 5" xfId="1567"/>
    <cellStyle name="Input 30" xfId="1568"/>
    <cellStyle name="Input 31" xfId="1569"/>
    <cellStyle name="Input 32" xfId="1570"/>
    <cellStyle name="Input 33" xfId="1571"/>
    <cellStyle name="Input 34" xfId="1572"/>
    <cellStyle name="Input 35" xfId="1573"/>
    <cellStyle name="Input 36" xfId="1574"/>
    <cellStyle name="Input 37" xfId="1575"/>
    <cellStyle name="Input 38" xfId="1576"/>
    <cellStyle name="Input 39" xfId="1577"/>
    <cellStyle name="Input 4" xfId="1578"/>
    <cellStyle name="Input 4 2" xfId="1579"/>
    <cellStyle name="Input 4 3" xfId="1580"/>
    <cellStyle name="Input 4 4" xfId="1581"/>
    <cellStyle name="Input 4 5" xfId="1582"/>
    <cellStyle name="Input 40" xfId="1583"/>
    <cellStyle name="Input 41" xfId="1584"/>
    <cellStyle name="Input 42" xfId="1585"/>
    <cellStyle name="Input 43" xfId="1586"/>
    <cellStyle name="Input 44" xfId="1587"/>
    <cellStyle name="Input 45" xfId="1588"/>
    <cellStyle name="Input 46" xfId="1589"/>
    <cellStyle name="Input 47" xfId="1590"/>
    <cellStyle name="Input 48" xfId="1591"/>
    <cellStyle name="Input 49" xfId="1592"/>
    <cellStyle name="Input 5" xfId="1593"/>
    <cellStyle name="Input 5 2" xfId="1594"/>
    <cellStyle name="Input 5 3" xfId="1595"/>
    <cellStyle name="Input 5 4" xfId="1596"/>
    <cellStyle name="Input 5 5" xfId="1597"/>
    <cellStyle name="Input 50" xfId="1598"/>
    <cellStyle name="Input 51" xfId="1599"/>
    <cellStyle name="Input 52" xfId="1600"/>
    <cellStyle name="Input 53" xfId="1601"/>
    <cellStyle name="Input 54" xfId="1602"/>
    <cellStyle name="Input 55" xfId="1603"/>
    <cellStyle name="Input 56" xfId="1604"/>
    <cellStyle name="Input 57" xfId="1605"/>
    <cellStyle name="Input 58" xfId="1606"/>
    <cellStyle name="Input 59" xfId="1607"/>
    <cellStyle name="Input 6" xfId="1608"/>
    <cellStyle name="Input 6 2" xfId="1609"/>
    <cellStyle name="Input 6 3" xfId="1610"/>
    <cellStyle name="Input 6 4" xfId="1611"/>
    <cellStyle name="Input 6 5" xfId="1612"/>
    <cellStyle name="Input 60" xfId="1613"/>
    <cellStyle name="Input 61" xfId="1614"/>
    <cellStyle name="Input 62" xfId="1615"/>
    <cellStyle name="Input 63" xfId="1616"/>
    <cellStyle name="Input 64" xfId="1617"/>
    <cellStyle name="Input 65" xfId="1618"/>
    <cellStyle name="Input 66" xfId="1619"/>
    <cellStyle name="Input 67" xfId="1620"/>
    <cellStyle name="Input 68" xfId="1621"/>
    <cellStyle name="Input 69" xfId="1622"/>
    <cellStyle name="Input 7" xfId="1623"/>
    <cellStyle name="Input 7 2" xfId="1624"/>
    <cellStyle name="Input 7 3" xfId="1625"/>
    <cellStyle name="Input 7 4" xfId="1626"/>
    <cellStyle name="Input 7 5" xfId="1627"/>
    <cellStyle name="Input 70" xfId="1628"/>
    <cellStyle name="Input 71" xfId="1629"/>
    <cellStyle name="Input 72" xfId="1630"/>
    <cellStyle name="Input 73" xfId="1631"/>
    <cellStyle name="Input 74" xfId="1632"/>
    <cellStyle name="Input 75" xfId="1633"/>
    <cellStyle name="Input 76" xfId="1634"/>
    <cellStyle name="Input 77" xfId="1635"/>
    <cellStyle name="Input 78" xfId="1636"/>
    <cellStyle name="Input 79" xfId="1637"/>
    <cellStyle name="Input 8" xfId="1638"/>
    <cellStyle name="Input 8 2" xfId="1639"/>
    <cellStyle name="Input 8 3" xfId="1640"/>
    <cellStyle name="Input 8 4" xfId="1641"/>
    <cellStyle name="Input 8 5" xfId="1642"/>
    <cellStyle name="Input 80" xfId="1643"/>
    <cellStyle name="Input 81" xfId="1644"/>
    <cellStyle name="Input 82" xfId="1645"/>
    <cellStyle name="Input 83" xfId="1646"/>
    <cellStyle name="Input 84" xfId="1647"/>
    <cellStyle name="Input 85" xfId="1648"/>
    <cellStyle name="Input 86" xfId="1649"/>
    <cellStyle name="Input 87" xfId="1650"/>
    <cellStyle name="Input 88" xfId="1651"/>
    <cellStyle name="Input 89" xfId="1652"/>
    <cellStyle name="Input 9" xfId="1653"/>
    <cellStyle name="Input 9 2" xfId="1654"/>
    <cellStyle name="Input 9 3" xfId="1655"/>
    <cellStyle name="Input 9 4" xfId="1656"/>
    <cellStyle name="Input 9 5" xfId="1657"/>
    <cellStyle name="Input 90" xfId="1658"/>
    <cellStyle name="Input 91" xfId="1659"/>
    <cellStyle name="Input 92" xfId="1660"/>
    <cellStyle name="Input 93" xfId="1661"/>
    <cellStyle name="Input 94" xfId="1662"/>
    <cellStyle name="Input 95" xfId="1663"/>
    <cellStyle name="Input 96" xfId="1664"/>
    <cellStyle name="Input 97" xfId="1665"/>
    <cellStyle name="Input 98" xfId="1666"/>
    <cellStyle name="Input 99" xfId="1667"/>
    <cellStyle name="Input_110331 addition work &amp; variation for chiangmai rimdoi register BY STANG" xfId="1668"/>
    <cellStyle name="KPMG Heading 1" xfId="1669"/>
    <cellStyle name="KPMG Heading 2" xfId="1670"/>
    <cellStyle name="KPMG Heading 3" xfId="1671"/>
    <cellStyle name="KPMG Heading 4" xfId="1672"/>
    <cellStyle name="KPMG Normal" xfId="1673"/>
    <cellStyle name="KPMG Normal Text" xfId="1674"/>
    <cellStyle name="KPMG Normal_Thakral Land Platform_20080627 v8 EX" xfId="1675"/>
    <cellStyle name="Labels - Style3" xfId="1676"/>
    <cellStyle name="Labels - Style3 2" xfId="1677"/>
    <cellStyle name="Labels - Style3 3" xfId="1678"/>
    <cellStyle name="Labels - Style3 4" xfId="1679"/>
    <cellStyle name="Labels - Style3 5" xfId="1680"/>
    <cellStyle name="left" xfId="1681"/>
    <cellStyle name="LINEAL - Style2" xfId="1682"/>
    <cellStyle name="LINEAL - Style2 2" xfId="1683"/>
    <cellStyle name="LINEAL - Style2 3" xfId="1684"/>
    <cellStyle name="LINEAL - Style2 4" xfId="1685"/>
    <cellStyle name="LINEAL - Style2 5" xfId="1686"/>
    <cellStyle name="Link Currency (0)" xfId="1687"/>
    <cellStyle name="Link Currency (2)" xfId="1688"/>
    <cellStyle name="Link Units (0)" xfId="1689"/>
    <cellStyle name="Link Units (1)" xfId="1690"/>
    <cellStyle name="Link Units (2)" xfId="1691"/>
    <cellStyle name="Linked Cell" xfId="1692"/>
    <cellStyle name="Linked Cell 2" xfId="1693"/>
    <cellStyle name="Linked Cell 2 2" xfId="1694"/>
    <cellStyle name="Linked Cell 3" xfId="1695"/>
    <cellStyle name="Linked Cell 4" xfId="1696"/>
    <cellStyle name="Linked Cell_BOQ 5-8-56" xfId="1697"/>
    <cellStyle name="Milliers [0]_ hot mineral wool + ss" xfId="1698"/>
    <cellStyle name="Milliers_ hot mineral wool + ss" xfId="1699"/>
    <cellStyle name="Model" xfId="1700"/>
    <cellStyle name="Moeda [0]_dimon" xfId="1701"/>
    <cellStyle name="Moeda_dimon" xfId="1702"/>
    <cellStyle name="Mon?taire [0]_laroux" xfId="1703"/>
    <cellStyle name="Mon?taire_laroux" xfId="1704"/>
    <cellStyle name="Monétaire [0]_ hot mineral wool + ss" xfId="1705"/>
    <cellStyle name="Monétaire_ hot mineral wool + ss" xfId="1706"/>
    <cellStyle name="Mon้taire [0]_ADMFT1" xfId="1707"/>
    <cellStyle name="Mon้taire_ADMFT1" xfId="1708"/>
    <cellStyle name="Mon้taire0" xfId="1709"/>
    <cellStyle name="N@" xfId="1710"/>
    <cellStyle name="Neutral" xfId="1711"/>
    <cellStyle name="Neutral 2" xfId="1712"/>
    <cellStyle name="Neutral 2 2" xfId="1713"/>
    <cellStyle name="Neutral 3" xfId="1714"/>
    <cellStyle name="Neutral 4" xfId="1715"/>
    <cellStyle name="Neutral_TYTB-UT_Estimate Cost M&amp;E Rev00B_1301-16" xfId="1716"/>
    <cellStyle name="no dec" xfId="1717"/>
    <cellStyle name="Normal - Style1" xfId="1718"/>
    <cellStyle name="Normal - Style1 2" xfId="1719"/>
    <cellStyle name="Normal 1" xfId="1720"/>
    <cellStyle name="Normal 10" xfId="1721"/>
    <cellStyle name="Normal 10 10" xfId="1722"/>
    <cellStyle name="Normal 10 10 2" xfId="1723"/>
    <cellStyle name="Normal 10 10 2 2" xfId="5460"/>
    <cellStyle name="Normal 10 10 2 2 2" xfId="11434"/>
    <cellStyle name="Normal 10 10 2 2 2 2" xfId="19392"/>
    <cellStyle name="Normal 10 10 2 2 3" xfId="14983"/>
    <cellStyle name="Normal 10 10 2 3" xfId="8395"/>
    <cellStyle name="Normal 10 10 2 3 2" xfId="16850"/>
    <cellStyle name="Normal 10 10 2 4" xfId="9664"/>
    <cellStyle name="Normal 10 10 2 4 2" xfId="17650"/>
    <cellStyle name="Normal 10 10 2 5" xfId="13228"/>
    <cellStyle name="Normal 10 10 3" xfId="6759"/>
    <cellStyle name="Normal 10 10 3 2" xfId="12373"/>
    <cellStyle name="Normal 10 10 3 2 2" xfId="20324"/>
    <cellStyle name="Normal 10 10 3 3" xfId="15916"/>
    <cellStyle name="Normal 10 10 4" xfId="4384"/>
    <cellStyle name="Normal 10 10 4 2" xfId="10492"/>
    <cellStyle name="Normal 10 10 4 2 2" xfId="18460"/>
    <cellStyle name="Normal 10 10 4 3" xfId="14051"/>
    <cellStyle name="Normal 10 10 5" xfId="21316"/>
    <cellStyle name="Normal 10 11" xfId="1724"/>
    <cellStyle name="Normal 10 11 2" xfId="22137"/>
    <cellStyle name="Normal 10 11 3" xfId="22169"/>
    <cellStyle name="Normal 10 2" xfId="1725"/>
    <cellStyle name="Normal 10 2 2" xfId="4385"/>
    <cellStyle name="Normal 10 3" xfId="1726"/>
    <cellStyle name="Normal 10 3 2" xfId="1727"/>
    <cellStyle name="Normal 10 3 2 2" xfId="1728"/>
    <cellStyle name="Normal 10 3 2 2 2" xfId="1729"/>
    <cellStyle name="Normal 10 3 2 2 2 2" xfId="5463"/>
    <cellStyle name="Normal 10 3 2 2 2 2 2" xfId="11437"/>
    <cellStyle name="Normal 10 3 2 2 2 2 2 2" xfId="19395"/>
    <cellStyle name="Normal 10 3 2 2 2 2 3" xfId="14986"/>
    <cellStyle name="Normal 10 3 2 2 2 3" xfId="8396"/>
    <cellStyle name="Normal 10 3 2 2 2 3 2" xfId="16851"/>
    <cellStyle name="Normal 10 3 2 2 2 4" xfId="9665"/>
    <cellStyle name="Normal 10 3 2 2 2 4 2" xfId="17651"/>
    <cellStyle name="Normal 10 3 2 2 2 5" xfId="13229"/>
    <cellStyle name="Normal 10 3 2 2 3" xfId="6762"/>
    <cellStyle name="Normal 10 3 2 2 3 2" xfId="12376"/>
    <cellStyle name="Normal 10 3 2 2 3 2 2" xfId="20327"/>
    <cellStyle name="Normal 10 3 2 2 3 3" xfId="15919"/>
    <cellStyle name="Normal 10 3 2 2 4" xfId="4388"/>
    <cellStyle name="Normal 10 3 2 2 4 2" xfId="10495"/>
    <cellStyle name="Normal 10 3 2 2 4 2 2" xfId="18463"/>
    <cellStyle name="Normal 10 3 2 2 4 3" xfId="14054"/>
    <cellStyle name="Normal 10 3 2 2 5" xfId="21319"/>
    <cellStyle name="Normal 10 3 2 3" xfId="1730"/>
    <cellStyle name="Normal 10 3 2 3 2" xfId="5462"/>
    <cellStyle name="Normal 10 3 2 3 2 2" xfId="11436"/>
    <cellStyle name="Normal 10 3 2 3 2 2 2" xfId="19394"/>
    <cellStyle name="Normal 10 3 2 3 2 3" xfId="14985"/>
    <cellStyle name="Normal 10 3 2 3 3" xfId="8397"/>
    <cellStyle name="Normal 10 3 2 3 3 2" xfId="16852"/>
    <cellStyle name="Normal 10 3 2 3 4" xfId="9666"/>
    <cellStyle name="Normal 10 3 2 3 4 2" xfId="17652"/>
    <cellStyle name="Normal 10 3 2 3 5" xfId="13230"/>
    <cellStyle name="Normal 10 3 2 4" xfId="6761"/>
    <cellStyle name="Normal 10 3 2 4 2" xfId="12375"/>
    <cellStyle name="Normal 10 3 2 4 2 2" xfId="20326"/>
    <cellStyle name="Normal 10 3 2 4 3" xfId="15918"/>
    <cellStyle name="Normal 10 3 2 5" xfId="4387"/>
    <cellStyle name="Normal 10 3 2 5 2" xfId="10494"/>
    <cellStyle name="Normal 10 3 2 5 2 2" xfId="18462"/>
    <cellStyle name="Normal 10 3 2 5 3" xfId="14053"/>
    <cellStyle name="Normal 10 3 2 6" xfId="21318"/>
    <cellStyle name="Normal 10 3 3" xfId="1731"/>
    <cellStyle name="Normal 10 3 3 2" xfId="1732"/>
    <cellStyle name="Normal 10 3 3 2 2" xfId="5464"/>
    <cellStyle name="Normal 10 3 3 2 2 2" xfId="11438"/>
    <cellStyle name="Normal 10 3 3 2 2 2 2" xfId="19396"/>
    <cellStyle name="Normal 10 3 3 2 2 3" xfId="14987"/>
    <cellStyle name="Normal 10 3 3 2 3" xfId="8398"/>
    <cellStyle name="Normal 10 3 3 2 3 2" xfId="16853"/>
    <cellStyle name="Normal 10 3 3 2 4" xfId="9667"/>
    <cellStyle name="Normal 10 3 3 2 4 2" xfId="17653"/>
    <cellStyle name="Normal 10 3 3 2 5" xfId="13231"/>
    <cellStyle name="Normal 10 3 3 3" xfId="6763"/>
    <cellStyle name="Normal 10 3 3 3 2" xfId="12377"/>
    <cellStyle name="Normal 10 3 3 3 2 2" xfId="20328"/>
    <cellStyle name="Normal 10 3 3 3 3" xfId="15920"/>
    <cellStyle name="Normal 10 3 3 4" xfId="4389"/>
    <cellStyle name="Normal 10 3 3 4 2" xfId="10496"/>
    <cellStyle name="Normal 10 3 3 4 2 2" xfId="18464"/>
    <cellStyle name="Normal 10 3 3 4 3" xfId="14055"/>
    <cellStyle name="Normal 10 3 3 5" xfId="21320"/>
    <cellStyle name="Normal 10 3 4" xfId="1733"/>
    <cellStyle name="Normal 10 3 4 2" xfId="5461"/>
    <cellStyle name="Normal 10 3 4 2 2" xfId="11435"/>
    <cellStyle name="Normal 10 3 4 2 2 2" xfId="19393"/>
    <cellStyle name="Normal 10 3 4 2 3" xfId="14984"/>
    <cellStyle name="Normal 10 3 4 3" xfId="8399"/>
    <cellStyle name="Normal 10 3 4 3 2" xfId="16854"/>
    <cellStyle name="Normal 10 3 4 4" xfId="9668"/>
    <cellStyle name="Normal 10 3 4 4 2" xfId="17654"/>
    <cellStyle name="Normal 10 3 4 5" xfId="13232"/>
    <cellStyle name="Normal 10 3 5" xfId="6760"/>
    <cellStyle name="Normal 10 3 5 2" xfId="12374"/>
    <cellStyle name="Normal 10 3 5 2 2" xfId="20325"/>
    <cellStyle name="Normal 10 3 5 3" xfId="15917"/>
    <cellStyle name="Normal 10 3 6" xfId="4386"/>
    <cellStyle name="Normal 10 3 6 2" xfId="10493"/>
    <cellStyle name="Normal 10 3 6 2 2" xfId="18461"/>
    <cellStyle name="Normal 10 3 6 3" xfId="14052"/>
    <cellStyle name="Normal 10 3 7" xfId="21317"/>
    <cellStyle name="Normal 10 4" xfId="1734"/>
    <cellStyle name="Normal 10 4 2" xfId="1735"/>
    <cellStyle name="Normal 10 4 2 2" xfId="1736"/>
    <cellStyle name="Normal 10 4 2 2 2" xfId="1737"/>
    <cellStyle name="Normal 10 4 2 2 2 2" xfId="5467"/>
    <cellStyle name="Normal 10 4 2 2 2 2 2" xfId="11441"/>
    <cellStyle name="Normal 10 4 2 2 2 2 2 2" xfId="19399"/>
    <cellStyle name="Normal 10 4 2 2 2 2 3" xfId="14990"/>
    <cellStyle name="Normal 10 4 2 2 2 3" xfId="8400"/>
    <cellStyle name="Normal 10 4 2 2 2 3 2" xfId="16855"/>
    <cellStyle name="Normal 10 4 2 2 2 4" xfId="9669"/>
    <cellStyle name="Normal 10 4 2 2 2 4 2" xfId="17655"/>
    <cellStyle name="Normal 10 4 2 2 2 5" xfId="13233"/>
    <cellStyle name="Normal 10 4 2 2 3" xfId="6766"/>
    <cellStyle name="Normal 10 4 2 2 3 2" xfId="12380"/>
    <cellStyle name="Normal 10 4 2 2 3 2 2" xfId="20331"/>
    <cellStyle name="Normal 10 4 2 2 3 3" xfId="15923"/>
    <cellStyle name="Normal 10 4 2 2 4" xfId="4392"/>
    <cellStyle name="Normal 10 4 2 2 4 2" xfId="10499"/>
    <cellStyle name="Normal 10 4 2 2 4 2 2" xfId="18467"/>
    <cellStyle name="Normal 10 4 2 2 4 3" xfId="14058"/>
    <cellStyle name="Normal 10 4 2 2 5" xfId="21323"/>
    <cellStyle name="Normal 10 4 2 3" xfId="1738"/>
    <cellStyle name="Normal 10 4 2 3 2" xfId="5466"/>
    <cellStyle name="Normal 10 4 2 3 2 2" xfId="11440"/>
    <cellStyle name="Normal 10 4 2 3 2 2 2" xfId="19398"/>
    <cellStyle name="Normal 10 4 2 3 2 3" xfId="14989"/>
    <cellStyle name="Normal 10 4 2 3 3" xfId="8401"/>
    <cellStyle name="Normal 10 4 2 3 3 2" xfId="16856"/>
    <cellStyle name="Normal 10 4 2 3 4" xfId="9670"/>
    <cellStyle name="Normal 10 4 2 3 4 2" xfId="17656"/>
    <cellStyle name="Normal 10 4 2 3 5" xfId="13234"/>
    <cellStyle name="Normal 10 4 2 4" xfId="6765"/>
    <cellStyle name="Normal 10 4 2 4 2" xfId="12379"/>
    <cellStyle name="Normal 10 4 2 4 2 2" xfId="20330"/>
    <cellStyle name="Normal 10 4 2 4 3" xfId="15922"/>
    <cellStyle name="Normal 10 4 2 5" xfId="4391"/>
    <cellStyle name="Normal 10 4 2 5 2" xfId="10498"/>
    <cellStyle name="Normal 10 4 2 5 2 2" xfId="18466"/>
    <cellStyle name="Normal 10 4 2 5 3" xfId="14057"/>
    <cellStyle name="Normal 10 4 2 6" xfId="21322"/>
    <cellStyle name="Normal 10 4 3" xfId="1739"/>
    <cellStyle name="Normal 10 4 3 2" xfId="1740"/>
    <cellStyle name="Normal 10 4 3 2 2" xfId="5468"/>
    <cellStyle name="Normal 10 4 3 2 2 2" xfId="11442"/>
    <cellStyle name="Normal 10 4 3 2 2 2 2" xfId="19400"/>
    <cellStyle name="Normal 10 4 3 2 2 3" xfId="14991"/>
    <cellStyle name="Normal 10 4 3 2 3" xfId="8402"/>
    <cellStyle name="Normal 10 4 3 2 3 2" xfId="16857"/>
    <cellStyle name="Normal 10 4 3 2 4" xfId="9671"/>
    <cellStyle name="Normal 10 4 3 2 4 2" xfId="17657"/>
    <cellStyle name="Normal 10 4 3 2 5" xfId="13235"/>
    <cellStyle name="Normal 10 4 3 3" xfId="6767"/>
    <cellStyle name="Normal 10 4 3 3 2" xfId="12381"/>
    <cellStyle name="Normal 10 4 3 3 2 2" xfId="20332"/>
    <cellStyle name="Normal 10 4 3 3 3" xfId="15924"/>
    <cellStyle name="Normal 10 4 3 4" xfId="4393"/>
    <cellStyle name="Normal 10 4 3 4 2" xfId="10500"/>
    <cellStyle name="Normal 10 4 3 4 2 2" xfId="18468"/>
    <cellStyle name="Normal 10 4 3 4 3" xfId="14059"/>
    <cellStyle name="Normal 10 4 3 5" xfId="21324"/>
    <cellStyle name="Normal 10 4 4" xfId="1741"/>
    <cellStyle name="Normal 10 4 4 2" xfId="5465"/>
    <cellStyle name="Normal 10 4 4 2 2" xfId="11439"/>
    <cellStyle name="Normal 10 4 4 2 2 2" xfId="19397"/>
    <cellStyle name="Normal 10 4 4 2 3" xfId="14988"/>
    <cellStyle name="Normal 10 4 4 3" xfId="8403"/>
    <cellStyle name="Normal 10 4 4 3 2" xfId="16858"/>
    <cellStyle name="Normal 10 4 4 4" xfId="9672"/>
    <cellStyle name="Normal 10 4 4 4 2" xfId="17658"/>
    <cellStyle name="Normal 10 4 4 5" xfId="13236"/>
    <cellStyle name="Normal 10 4 5" xfId="6764"/>
    <cellStyle name="Normal 10 4 5 2" xfId="12378"/>
    <cellStyle name="Normal 10 4 5 2 2" xfId="20329"/>
    <cellStyle name="Normal 10 4 5 3" xfId="15921"/>
    <cellStyle name="Normal 10 4 6" xfId="4390"/>
    <cellStyle name="Normal 10 4 6 2" xfId="10497"/>
    <cellStyle name="Normal 10 4 6 2 2" xfId="18465"/>
    <cellStyle name="Normal 10 4 6 3" xfId="14056"/>
    <cellStyle name="Normal 10 4 7" xfId="21321"/>
    <cellStyle name="Normal 10 5" xfId="1742"/>
    <cellStyle name="Normal 10 5 2" xfId="1743"/>
    <cellStyle name="Normal 10 5 2 2" xfId="1744"/>
    <cellStyle name="Normal 10 5 2 2 2" xfId="1745"/>
    <cellStyle name="Normal 10 5 2 2 2 2" xfId="5471"/>
    <cellStyle name="Normal 10 5 2 2 2 2 2" xfId="11445"/>
    <cellStyle name="Normal 10 5 2 2 2 2 2 2" xfId="19403"/>
    <cellStyle name="Normal 10 5 2 2 2 2 3" xfId="14994"/>
    <cellStyle name="Normal 10 5 2 2 2 3" xfId="8404"/>
    <cellStyle name="Normal 10 5 2 2 2 3 2" xfId="16859"/>
    <cellStyle name="Normal 10 5 2 2 2 4" xfId="9673"/>
    <cellStyle name="Normal 10 5 2 2 2 4 2" xfId="17659"/>
    <cellStyle name="Normal 10 5 2 2 2 5" xfId="13237"/>
    <cellStyle name="Normal 10 5 2 2 3" xfId="6770"/>
    <cellStyle name="Normal 10 5 2 2 3 2" xfId="12384"/>
    <cellStyle name="Normal 10 5 2 2 3 2 2" xfId="20335"/>
    <cellStyle name="Normal 10 5 2 2 3 3" xfId="15927"/>
    <cellStyle name="Normal 10 5 2 2 4" xfId="4396"/>
    <cellStyle name="Normal 10 5 2 2 4 2" xfId="10503"/>
    <cellStyle name="Normal 10 5 2 2 4 2 2" xfId="18471"/>
    <cellStyle name="Normal 10 5 2 2 4 3" xfId="14062"/>
    <cellStyle name="Normal 10 5 2 2 5" xfId="21327"/>
    <cellStyle name="Normal 10 5 2 3" xfId="1746"/>
    <cellStyle name="Normal 10 5 2 3 2" xfId="5470"/>
    <cellStyle name="Normal 10 5 2 3 2 2" xfId="11444"/>
    <cellStyle name="Normal 10 5 2 3 2 2 2" xfId="19402"/>
    <cellStyle name="Normal 10 5 2 3 2 3" xfId="14993"/>
    <cellStyle name="Normal 10 5 2 3 3" xfId="8405"/>
    <cellStyle name="Normal 10 5 2 3 3 2" xfId="16860"/>
    <cellStyle name="Normal 10 5 2 3 4" xfId="9674"/>
    <cellStyle name="Normal 10 5 2 3 4 2" xfId="17660"/>
    <cellStyle name="Normal 10 5 2 3 5" xfId="13238"/>
    <cellStyle name="Normal 10 5 2 4" xfId="6769"/>
    <cellStyle name="Normal 10 5 2 4 2" xfId="12383"/>
    <cellStyle name="Normal 10 5 2 4 2 2" xfId="20334"/>
    <cellStyle name="Normal 10 5 2 4 3" xfId="15926"/>
    <cellStyle name="Normal 10 5 2 5" xfId="4395"/>
    <cellStyle name="Normal 10 5 2 5 2" xfId="10502"/>
    <cellStyle name="Normal 10 5 2 5 2 2" xfId="18470"/>
    <cellStyle name="Normal 10 5 2 5 3" xfId="14061"/>
    <cellStyle name="Normal 10 5 2 6" xfId="21326"/>
    <cellStyle name="Normal 10 5 3" xfId="1747"/>
    <cellStyle name="Normal 10 5 3 2" xfId="1748"/>
    <cellStyle name="Normal 10 5 3 2 2" xfId="5472"/>
    <cellStyle name="Normal 10 5 3 2 2 2" xfId="11446"/>
    <cellStyle name="Normal 10 5 3 2 2 2 2" xfId="19404"/>
    <cellStyle name="Normal 10 5 3 2 2 3" xfId="14995"/>
    <cellStyle name="Normal 10 5 3 2 3" xfId="8406"/>
    <cellStyle name="Normal 10 5 3 2 3 2" xfId="16861"/>
    <cellStyle name="Normal 10 5 3 2 4" xfId="9675"/>
    <cellStyle name="Normal 10 5 3 2 4 2" xfId="17661"/>
    <cellStyle name="Normal 10 5 3 2 5" xfId="13239"/>
    <cellStyle name="Normal 10 5 3 3" xfId="6771"/>
    <cellStyle name="Normal 10 5 3 3 2" xfId="12385"/>
    <cellStyle name="Normal 10 5 3 3 2 2" xfId="20336"/>
    <cellStyle name="Normal 10 5 3 3 3" xfId="15928"/>
    <cellStyle name="Normal 10 5 3 4" xfId="4397"/>
    <cellStyle name="Normal 10 5 3 4 2" xfId="10504"/>
    <cellStyle name="Normal 10 5 3 4 2 2" xfId="18472"/>
    <cellStyle name="Normal 10 5 3 4 3" xfId="14063"/>
    <cellStyle name="Normal 10 5 3 5" xfId="21328"/>
    <cellStyle name="Normal 10 5 4" xfId="1749"/>
    <cellStyle name="Normal 10 5 4 2" xfId="5469"/>
    <cellStyle name="Normal 10 5 4 2 2" xfId="11443"/>
    <cellStyle name="Normal 10 5 4 2 2 2" xfId="19401"/>
    <cellStyle name="Normal 10 5 4 2 3" xfId="14992"/>
    <cellStyle name="Normal 10 5 4 3" xfId="8407"/>
    <cellStyle name="Normal 10 5 4 3 2" xfId="16862"/>
    <cellStyle name="Normal 10 5 4 4" xfId="9676"/>
    <cellStyle name="Normal 10 5 4 4 2" xfId="17662"/>
    <cellStyle name="Normal 10 5 4 5" xfId="13240"/>
    <cellStyle name="Normal 10 5 5" xfId="6768"/>
    <cellStyle name="Normal 10 5 5 2" xfId="12382"/>
    <cellStyle name="Normal 10 5 5 2 2" xfId="20333"/>
    <cellStyle name="Normal 10 5 5 3" xfId="15925"/>
    <cellStyle name="Normal 10 5 6" xfId="4394"/>
    <cellStyle name="Normal 10 5 6 2" xfId="10501"/>
    <cellStyle name="Normal 10 5 6 2 2" xfId="18469"/>
    <cellStyle name="Normal 10 5 6 3" xfId="14060"/>
    <cellStyle name="Normal 10 5 7" xfId="21325"/>
    <cellStyle name="Normal 10 6" xfId="1750"/>
    <cellStyle name="Normal 10 7" xfId="1751"/>
    <cellStyle name="Normal 10 7 2" xfId="1752"/>
    <cellStyle name="Normal 10 7 2 2" xfId="1753"/>
    <cellStyle name="Normal 10 7 2 2 2" xfId="5474"/>
    <cellStyle name="Normal 10 7 2 2 2 2" xfId="11448"/>
    <cellStyle name="Normal 10 7 2 2 2 2 2" xfId="19406"/>
    <cellStyle name="Normal 10 7 2 2 2 3" xfId="14997"/>
    <cellStyle name="Normal 10 7 2 2 3" xfId="8408"/>
    <cellStyle name="Normal 10 7 2 2 3 2" xfId="16863"/>
    <cellStyle name="Normal 10 7 2 2 4" xfId="9677"/>
    <cellStyle name="Normal 10 7 2 2 4 2" xfId="17663"/>
    <cellStyle name="Normal 10 7 2 2 5" xfId="13241"/>
    <cellStyle name="Normal 10 7 2 3" xfId="6774"/>
    <cellStyle name="Normal 10 7 2 3 2" xfId="12387"/>
    <cellStyle name="Normal 10 7 2 3 2 2" xfId="20338"/>
    <cellStyle name="Normal 10 7 2 3 3" xfId="15930"/>
    <cellStyle name="Normal 10 7 2 4" xfId="4399"/>
    <cellStyle name="Normal 10 7 2 4 2" xfId="10506"/>
    <cellStyle name="Normal 10 7 2 4 2 2" xfId="18474"/>
    <cellStyle name="Normal 10 7 2 4 3" xfId="14065"/>
    <cellStyle name="Normal 10 7 2 5" xfId="21330"/>
    <cellStyle name="Normal 10 7 3" xfId="1754"/>
    <cellStyle name="Normal 10 7 3 2" xfId="5473"/>
    <cellStyle name="Normal 10 7 3 2 2" xfId="11447"/>
    <cellStyle name="Normal 10 7 3 2 2 2" xfId="19405"/>
    <cellStyle name="Normal 10 7 3 2 3" xfId="14996"/>
    <cellStyle name="Normal 10 7 3 3" xfId="8409"/>
    <cellStyle name="Normal 10 7 3 3 2" xfId="16864"/>
    <cellStyle name="Normal 10 7 3 4" xfId="9678"/>
    <cellStyle name="Normal 10 7 3 4 2" xfId="17664"/>
    <cellStyle name="Normal 10 7 3 5" xfId="13242"/>
    <cellStyle name="Normal 10 7 4" xfId="6773"/>
    <cellStyle name="Normal 10 7 4 2" xfId="12386"/>
    <cellStyle name="Normal 10 7 4 2 2" xfId="20337"/>
    <cellStyle name="Normal 10 7 4 3" xfId="15929"/>
    <cellStyle name="Normal 10 7 5" xfId="4398"/>
    <cellStyle name="Normal 10 7 5 2" xfId="10505"/>
    <cellStyle name="Normal 10 7 5 2 2" xfId="18473"/>
    <cellStyle name="Normal 10 7 5 3" xfId="14064"/>
    <cellStyle name="Normal 10 7 6" xfId="21329"/>
    <cellStyle name="Normal 10 8" xfId="1755"/>
    <cellStyle name="Normal 10 8 2" xfId="1756"/>
    <cellStyle name="Normal 10 8 2 2" xfId="1757"/>
    <cellStyle name="Normal 10 8 2 2 2" xfId="5476"/>
    <cellStyle name="Normal 10 8 2 2 2 2" xfId="11450"/>
    <cellStyle name="Normal 10 8 2 2 2 2 2" xfId="19408"/>
    <cellStyle name="Normal 10 8 2 2 2 3" xfId="14999"/>
    <cellStyle name="Normal 10 8 2 2 3" xfId="8410"/>
    <cellStyle name="Normal 10 8 2 2 3 2" xfId="16865"/>
    <cellStyle name="Normal 10 8 2 2 4" xfId="9679"/>
    <cellStyle name="Normal 10 8 2 2 4 2" xfId="17665"/>
    <cellStyle name="Normal 10 8 2 2 5" xfId="13243"/>
    <cellStyle name="Normal 10 8 2 3" xfId="6776"/>
    <cellStyle name="Normal 10 8 2 3 2" xfId="12389"/>
    <cellStyle name="Normal 10 8 2 3 2 2" xfId="20340"/>
    <cellStyle name="Normal 10 8 2 3 3" xfId="15932"/>
    <cellStyle name="Normal 10 8 2 4" xfId="4401"/>
    <cellStyle name="Normal 10 8 2 4 2" xfId="10508"/>
    <cellStyle name="Normal 10 8 2 4 2 2" xfId="18476"/>
    <cellStyle name="Normal 10 8 2 4 3" xfId="14067"/>
    <cellStyle name="Normal 10 8 2 5" xfId="21332"/>
    <cellStyle name="Normal 10 8 3" xfId="1758"/>
    <cellStyle name="Normal 10 8 3 2" xfId="5475"/>
    <cellStyle name="Normal 10 8 3 2 2" xfId="11449"/>
    <cellStyle name="Normal 10 8 3 2 2 2" xfId="19407"/>
    <cellStyle name="Normal 10 8 3 2 3" xfId="14998"/>
    <cellStyle name="Normal 10 8 3 3" xfId="8411"/>
    <cellStyle name="Normal 10 8 3 3 2" xfId="16866"/>
    <cellStyle name="Normal 10 8 3 4" xfId="9680"/>
    <cellStyle name="Normal 10 8 3 4 2" xfId="17666"/>
    <cellStyle name="Normal 10 8 3 5" xfId="13244"/>
    <cellStyle name="Normal 10 8 4" xfId="6775"/>
    <cellStyle name="Normal 10 8 4 2" xfId="12388"/>
    <cellStyle name="Normal 10 8 4 2 2" xfId="20339"/>
    <cellStyle name="Normal 10 8 4 3" xfId="15931"/>
    <cellStyle name="Normal 10 8 5" xfId="4400"/>
    <cellStyle name="Normal 10 8 5 2" xfId="10507"/>
    <cellStyle name="Normal 10 8 5 2 2" xfId="18475"/>
    <cellStyle name="Normal 10 8 5 3" xfId="14066"/>
    <cellStyle name="Normal 10 8 6" xfId="21331"/>
    <cellStyle name="Normal 10 9" xfId="1759"/>
    <cellStyle name="Normal 10 9 2" xfId="1760"/>
    <cellStyle name="Normal 10 9 2 2" xfId="5477"/>
    <cellStyle name="Normal 10 9 2 2 2" xfId="11451"/>
    <cellStyle name="Normal 10 9 2 2 2 2" xfId="19409"/>
    <cellStyle name="Normal 10 9 2 2 3" xfId="15000"/>
    <cellStyle name="Normal 10 9 2 3" xfId="8412"/>
    <cellStyle name="Normal 10 9 2 3 2" xfId="16867"/>
    <cellStyle name="Normal 10 9 2 4" xfId="9681"/>
    <cellStyle name="Normal 10 9 2 4 2" xfId="17667"/>
    <cellStyle name="Normal 10 9 2 5" xfId="13245"/>
    <cellStyle name="Normal 10 9 3" xfId="6777"/>
    <cellStyle name="Normal 10 9 3 2" xfId="12390"/>
    <cellStyle name="Normal 10 9 3 2 2" xfId="20341"/>
    <cellStyle name="Normal 10 9 3 3" xfId="15933"/>
    <cellStyle name="Normal 10 9 4" xfId="4402"/>
    <cellStyle name="Normal 10 9 4 2" xfId="10509"/>
    <cellStyle name="Normal 10 9 4 2 2" xfId="18477"/>
    <cellStyle name="Normal 10 9 4 3" xfId="14068"/>
    <cellStyle name="Normal 10 9 5" xfId="21333"/>
    <cellStyle name="Normal 10_Book1" xfId="1761"/>
    <cellStyle name="Normal 100" xfId="1762"/>
    <cellStyle name="Normal 100 2" xfId="1763"/>
    <cellStyle name="Normal 101" xfId="1764"/>
    <cellStyle name="Normal 102" xfId="1765"/>
    <cellStyle name="Normal 103" xfId="1766"/>
    <cellStyle name="Normal 104" xfId="1767"/>
    <cellStyle name="Normal 105" xfId="1768"/>
    <cellStyle name="Normal 106" xfId="1769"/>
    <cellStyle name="Normal 107" xfId="1770"/>
    <cellStyle name="Normal 108" xfId="1771"/>
    <cellStyle name="Normal 109" xfId="1772"/>
    <cellStyle name="Normal 11" xfId="1773"/>
    <cellStyle name="Normal 11 2" xfId="1774"/>
    <cellStyle name="Normal 11 2 2" xfId="4403"/>
    <cellStyle name="Normal 11_Book1" xfId="1775"/>
    <cellStyle name="Normal 110" xfId="1776"/>
    <cellStyle name="Normal 111" xfId="1777"/>
    <cellStyle name="Normal 112" xfId="1778"/>
    <cellStyle name="Normal 113" xfId="1779"/>
    <cellStyle name="Normal 114" xfId="1780"/>
    <cellStyle name="Normal 115" xfId="1781"/>
    <cellStyle name="Normal 116" xfId="1782"/>
    <cellStyle name="Normal 117" xfId="1783"/>
    <cellStyle name="Normal 118" xfId="1784"/>
    <cellStyle name="Normal 119" xfId="1785"/>
    <cellStyle name="Normal 12" xfId="1786"/>
    <cellStyle name="Normal 12 2" xfId="1787"/>
    <cellStyle name="Normal 12 2 2" xfId="4404"/>
    <cellStyle name="Normal 12_Book1" xfId="1788"/>
    <cellStyle name="Normal 120" xfId="1789"/>
    <cellStyle name="Normal 121" xfId="1790"/>
    <cellStyle name="Normal 122" xfId="1791"/>
    <cellStyle name="Normal 123" xfId="1792"/>
    <cellStyle name="Normal 124" xfId="1793"/>
    <cellStyle name="Normal 125" xfId="1794"/>
    <cellStyle name="Normal 126" xfId="1795"/>
    <cellStyle name="Normal 127" xfId="1796"/>
    <cellStyle name="Normal 128" xfId="1797"/>
    <cellStyle name="Normal 129" xfId="1798"/>
    <cellStyle name="Normal 13" xfId="1799"/>
    <cellStyle name="Normal 13 2" xfId="1800"/>
    <cellStyle name="Normal 13 2 2" xfId="4405"/>
    <cellStyle name="Normal 13_Book1" xfId="1801"/>
    <cellStyle name="Normal 130" xfId="1802"/>
    <cellStyle name="Normal 131" xfId="1803"/>
    <cellStyle name="Normal 132" xfId="1804"/>
    <cellStyle name="Normal 133" xfId="1805"/>
    <cellStyle name="Normal 134" xfId="1806"/>
    <cellStyle name="Normal 135" xfId="1807"/>
    <cellStyle name="Normal 136" xfId="1808"/>
    <cellStyle name="Normal 137" xfId="1809"/>
    <cellStyle name="Normal 138" xfId="1810"/>
    <cellStyle name="Normal 139" xfId="1811"/>
    <cellStyle name="Normal 14" xfId="1812"/>
    <cellStyle name="Normal 14 2" xfId="1813"/>
    <cellStyle name="Normal 14 2 2" xfId="4406"/>
    <cellStyle name="Normal 14 3" xfId="1814"/>
    <cellStyle name="Normal 14 3 2" xfId="22138"/>
    <cellStyle name="Normal 14 3 3" xfId="22170"/>
    <cellStyle name="Normal 14_Book1" xfId="1815"/>
    <cellStyle name="Normal 140" xfId="1816"/>
    <cellStyle name="Normal 141" xfId="1817"/>
    <cellStyle name="Normal 142" xfId="1818"/>
    <cellStyle name="Normal 143" xfId="1819"/>
    <cellStyle name="Normal 144" xfId="1820"/>
    <cellStyle name="Normal 145" xfId="1821"/>
    <cellStyle name="Normal 146" xfId="1822"/>
    <cellStyle name="Normal 147" xfId="1823"/>
    <cellStyle name="Normal 148" xfId="1824"/>
    <cellStyle name="Normal 149" xfId="1825"/>
    <cellStyle name="Normal 15" xfId="1826"/>
    <cellStyle name="Normal 15 2" xfId="1827"/>
    <cellStyle name="Normal 15 2 2" xfId="4407"/>
    <cellStyle name="Normal 15 3" xfId="1828"/>
    <cellStyle name="Normal 15 3 10" xfId="4408"/>
    <cellStyle name="Normal 15 3 10 2" xfId="10510"/>
    <cellStyle name="Normal 15 3 10 2 2" xfId="18478"/>
    <cellStyle name="Normal 15 3 10 3" xfId="14069"/>
    <cellStyle name="Normal 15 3 11" xfId="21335"/>
    <cellStyle name="Normal 15 3 2" xfId="1829"/>
    <cellStyle name="Normal 15 3 2 2" xfId="1830"/>
    <cellStyle name="Normal 15 3 2 2 2" xfId="1831"/>
    <cellStyle name="Normal 15 3 2 2 2 2" xfId="1832"/>
    <cellStyle name="Normal 15 3 2 2 2 2 2" xfId="5481"/>
    <cellStyle name="Normal 15 3 2 2 2 2 2 2" xfId="11455"/>
    <cellStyle name="Normal 15 3 2 2 2 2 2 2 2" xfId="19413"/>
    <cellStyle name="Normal 15 3 2 2 2 2 2 3" xfId="15004"/>
    <cellStyle name="Normal 15 3 2 2 2 2 3" xfId="8413"/>
    <cellStyle name="Normal 15 3 2 2 2 2 3 2" xfId="16868"/>
    <cellStyle name="Normal 15 3 2 2 2 2 4" xfId="9682"/>
    <cellStyle name="Normal 15 3 2 2 2 2 4 2" xfId="17668"/>
    <cellStyle name="Normal 15 3 2 2 2 2 5" xfId="13246"/>
    <cellStyle name="Normal 15 3 2 2 2 3" xfId="6794"/>
    <cellStyle name="Normal 15 3 2 2 2 3 2" xfId="12394"/>
    <cellStyle name="Normal 15 3 2 2 2 3 2 2" xfId="20345"/>
    <cellStyle name="Normal 15 3 2 2 2 3 3" xfId="15937"/>
    <cellStyle name="Normal 15 3 2 2 2 4" xfId="4411"/>
    <cellStyle name="Normal 15 3 2 2 2 4 2" xfId="10513"/>
    <cellStyle name="Normal 15 3 2 2 2 4 2 2" xfId="18481"/>
    <cellStyle name="Normal 15 3 2 2 2 4 3" xfId="14072"/>
    <cellStyle name="Normal 15 3 2 2 2 5" xfId="21338"/>
    <cellStyle name="Normal 15 3 2 2 3" xfId="1833"/>
    <cellStyle name="Normal 15 3 2 2 3 2" xfId="5480"/>
    <cellStyle name="Normal 15 3 2 2 3 2 2" xfId="11454"/>
    <cellStyle name="Normal 15 3 2 2 3 2 2 2" xfId="19412"/>
    <cellStyle name="Normal 15 3 2 2 3 2 3" xfId="15003"/>
    <cellStyle name="Normal 15 3 2 2 3 3" xfId="8414"/>
    <cellStyle name="Normal 15 3 2 2 3 3 2" xfId="16869"/>
    <cellStyle name="Normal 15 3 2 2 3 4" xfId="9683"/>
    <cellStyle name="Normal 15 3 2 2 3 4 2" xfId="17669"/>
    <cellStyle name="Normal 15 3 2 2 3 5" xfId="13247"/>
    <cellStyle name="Normal 15 3 2 2 4" xfId="6793"/>
    <cellStyle name="Normal 15 3 2 2 4 2" xfId="12393"/>
    <cellStyle name="Normal 15 3 2 2 4 2 2" xfId="20344"/>
    <cellStyle name="Normal 15 3 2 2 4 3" xfId="15936"/>
    <cellStyle name="Normal 15 3 2 2 5" xfId="4410"/>
    <cellStyle name="Normal 15 3 2 2 5 2" xfId="10512"/>
    <cellStyle name="Normal 15 3 2 2 5 2 2" xfId="18480"/>
    <cellStyle name="Normal 15 3 2 2 5 3" xfId="14071"/>
    <cellStyle name="Normal 15 3 2 2 6" xfId="21337"/>
    <cellStyle name="Normal 15 3 2 3" xfId="1834"/>
    <cellStyle name="Normal 15 3 2 3 2" xfId="1835"/>
    <cellStyle name="Normal 15 3 2 3 2 2" xfId="5482"/>
    <cellStyle name="Normal 15 3 2 3 2 2 2" xfId="11456"/>
    <cellStyle name="Normal 15 3 2 3 2 2 2 2" xfId="19414"/>
    <cellStyle name="Normal 15 3 2 3 2 2 3" xfId="15005"/>
    <cellStyle name="Normal 15 3 2 3 2 3" xfId="8415"/>
    <cellStyle name="Normal 15 3 2 3 2 3 2" xfId="16870"/>
    <cellStyle name="Normal 15 3 2 3 2 4" xfId="9684"/>
    <cellStyle name="Normal 15 3 2 3 2 4 2" xfId="17670"/>
    <cellStyle name="Normal 15 3 2 3 2 5" xfId="13248"/>
    <cellStyle name="Normal 15 3 2 3 3" xfId="6795"/>
    <cellStyle name="Normal 15 3 2 3 3 2" xfId="12395"/>
    <cellStyle name="Normal 15 3 2 3 3 2 2" xfId="20346"/>
    <cellStyle name="Normal 15 3 2 3 3 3" xfId="15938"/>
    <cellStyle name="Normal 15 3 2 3 4" xfId="4412"/>
    <cellStyle name="Normal 15 3 2 3 4 2" xfId="10514"/>
    <cellStyle name="Normal 15 3 2 3 4 2 2" xfId="18482"/>
    <cellStyle name="Normal 15 3 2 3 4 3" xfId="14073"/>
    <cellStyle name="Normal 15 3 2 3 5" xfId="21339"/>
    <cellStyle name="Normal 15 3 2 4" xfId="1836"/>
    <cellStyle name="Normal 15 3 2 4 2" xfId="5479"/>
    <cellStyle name="Normal 15 3 2 4 2 2" xfId="11453"/>
    <cellStyle name="Normal 15 3 2 4 2 2 2" xfId="19411"/>
    <cellStyle name="Normal 15 3 2 4 2 3" xfId="15002"/>
    <cellStyle name="Normal 15 3 2 4 3" xfId="8416"/>
    <cellStyle name="Normal 15 3 2 4 3 2" xfId="16871"/>
    <cellStyle name="Normal 15 3 2 4 4" xfId="9685"/>
    <cellStyle name="Normal 15 3 2 4 4 2" xfId="17671"/>
    <cellStyle name="Normal 15 3 2 4 5" xfId="13249"/>
    <cellStyle name="Normal 15 3 2 5" xfId="6792"/>
    <cellStyle name="Normal 15 3 2 5 2" xfId="12392"/>
    <cellStyle name="Normal 15 3 2 5 2 2" xfId="20343"/>
    <cellStyle name="Normal 15 3 2 5 3" xfId="15935"/>
    <cellStyle name="Normal 15 3 2 6" xfId="4409"/>
    <cellStyle name="Normal 15 3 2 6 2" xfId="10511"/>
    <cellStyle name="Normal 15 3 2 6 2 2" xfId="18479"/>
    <cellStyle name="Normal 15 3 2 6 3" xfId="14070"/>
    <cellStyle name="Normal 15 3 2 7" xfId="21336"/>
    <cellStyle name="Normal 15 3 3" xfId="1837"/>
    <cellStyle name="Normal 15 3 3 2" xfId="1838"/>
    <cellStyle name="Normal 15 3 3 2 2" xfId="1839"/>
    <cellStyle name="Normal 15 3 3 2 2 2" xfId="1840"/>
    <cellStyle name="Normal 15 3 3 2 2 2 2" xfId="5485"/>
    <cellStyle name="Normal 15 3 3 2 2 2 2 2" xfId="11459"/>
    <cellStyle name="Normal 15 3 3 2 2 2 2 2 2" xfId="19417"/>
    <cellStyle name="Normal 15 3 3 2 2 2 2 3" xfId="15008"/>
    <cellStyle name="Normal 15 3 3 2 2 2 3" xfId="8417"/>
    <cellStyle name="Normal 15 3 3 2 2 2 3 2" xfId="16872"/>
    <cellStyle name="Normal 15 3 3 2 2 2 4" xfId="9686"/>
    <cellStyle name="Normal 15 3 3 2 2 2 4 2" xfId="17672"/>
    <cellStyle name="Normal 15 3 3 2 2 2 5" xfId="13250"/>
    <cellStyle name="Normal 15 3 3 2 2 3" xfId="6798"/>
    <cellStyle name="Normal 15 3 3 2 2 3 2" xfId="12398"/>
    <cellStyle name="Normal 15 3 3 2 2 3 2 2" xfId="20349"/>
    <cellStyle name="Normal 15 3 3 2 2 3 3" xfId="15941"/>
    <cellStyle name="Normal 15 3 3 2 2 4" xfId="4415"/>
    <cellStyle name="Normal 15 3 3 2 2 4 2" xfId="10517"/>
    <cellStyle name="Normal 15 3 3 2 2 4 2 2" xfId="18485"/>
    <cellStyle name="Normal 15 3 3 2 2 4 3" xfId="14076"/>
    <cellStyle name="Normal 15 3 3 2 2 5" xfId="21342"/>
    <cellStyle name="Normal 15 3 3 2 3" xfId="1841"/>
    <cellStyle name="Normal 15 3 3 2 3 2" xfId="5484"/>
    <cellStyle name="Normal 15 3 3 2 3 2 2" xfId="11458"/>
    <cellStyle name="Normal 15 3 3 2 3 2 2 2" xfId="19416"/>
    <cellStyle name="Normal 15 3 3 2 3 2 3" xfId="15007"/>
    <cellStyle name="Normal 15 3 3 2 3 3" xfId="8418"/>
    <cellStyle name="Normal 15 3 3 2 3 3 2" xfId="16873"/>
    <cellStyle name="Normal 15 3 3 2 3 4" xfId="9687"/>
    <cellStyle name="Normal 15 3 3 2 3 4 2" xfId="17673"/>
    <cellStyle name="Normal 15 3 3 2 3 5" xfId="13251"/>
    <cellStyle name="Normal 15 3 3 2 4" xfId="6797"/>
    <cellStyle name="Normal 15 3 3 2 4 2" xfId="12397"/>
    <cellStyle name="Normal 15 3 3 2 4 2 2" xfId="20348"/>
    <cellStyle name="Normal 15 3 3 2 4 3" xfId="15940"/>
    <cellStyle name="Normal 15 3 3 2 5" xfId="4414"/>
    <cellStyle name="Normal 15 3 3 2 5 2" xfId="10516"/>
    <cellStyle name="Normal 15 3 3 2 5 2 2" xfId="18484"/>
    <cellStyle name="Normal 15 3 3 2 5 3" xfId="14075"/>
    <cellStyle name="Normal 15 3 3 2 6" xfId="21341"/>
    <cellStyle name="Normal 15 3 3 3" xfId="1842"/>
    <cellStyle name="Normal 15 3 3 3 2" xfId="1843"/>
    <cellStyle name="Normal 15 3 3 3 2 2" xfId="5486"/>
    <cellStyle name="Normal 15 3 3 3 2 2 2" xfId="11460"/>
    <cellStyle name="Normal 15 3 3 3 2 2 2 2" xfId="19418"/>
    <cellStyle name="Normal 15 3 3 3 2 2 3" xfId="15009"/>
    <cellStyle name="Normal 15 3 3 3 2 3" xfId="8419"/>
    <cellStyle name="Normal 15 3 3 3 2 3 2" xfId="16874"/>
    <cellStyle name="Normal 15 3 3 3 2 4" xfId="9688"/>
    <cellStyle name="Normal 15 3 3 3 2 4 2" xfId="17674"/>
    <cellStyle name="Normal 15 3 3 3 2 5" xfId="13252"/>
    <cellStyle name="Normal 15 3 3 3 3" xfId="6799"/>
    <cellStyle name="Normal 15 3 3 3 3 2" xfId="12399"/>
    <cellStyle name="Normal 15 3 3 3 3 2 2" xfId="20350"/>
    <cellStyle name="Normal 15 3 3 3 3 3" xfId="15942"/>
    <cellStyle name="Normal 15 3 3 3 4" xfId="4416"/>
    <cellStyle name="Normal 15 3 3 3 4 2" xfId="10518"/>
    <cellStyle name="Normal 15 3 3 3 4 2 2" xfId="18486"/>
    <cellStyle name="Normal 15 3 3 3 4 3" xfId="14077"/>
    <cellStyle name="Normal 15 3 3 3 5" xfId="21343"/>
    <cellStyle name="Normal 15 3 3 4" xfId="1844"/>
    <cellStyle name="Normal 15 3 3 4 2" xfId="5483"/>
    <cellStyle name="Normal 15 3 3 4 2 2" xfId="11457"/>
    <cellStyle name="Normal 15 3 3 4 2 2 2" xfId="19415"/>
    <cellStyle name="Normal 15 3 3 4 2 3" xfId="15006"/>
    <cellStyle name="Normal 15 3 3 4 3" xfId="8420"/>
    <cellStyle name="Normal 15 3 3 4 3 2" xfId="16875"/>
    <cellStyle name="Normal 15 3 3 4 4" xfId="9689"/>
    <cellStyle name="Normal 15 3 3 4 4 2" xfId="17675"/>
    <cellStyle name="Normal 15 3 3 4 5" xfId="13253"/>
    <cellStyle name="Normal 15 3 3 5" xfId="6796"/>
    <cellStyle name="Normal 15 3 3 5 2" xfId="12396"/>
    <cellStyle name="Normal 15 3 3 5 2 2" xfId="20347"/>
    <cellStyle name="Normal 15 3 3 5 3" xfId="15939"/>
    <cellStyle name="Normal 15 3 3 6" xfId="4413"/>
    <cellStyle name="Normal 15 3 3 6 2" xfId="10515"/>
    <cellStyle name="Normal 15 3 3 6 2 2" xfId="18483"/>
    <cellStyle name="Normal 15 3 3 6 3" xfId="14074"/>
    <cellStyle name="Normal 15 3 3 7" xfId="21340"/>
    <cellStyle name="Normal 15 3 4" xfId="1845"/>
    <cellStyle name="Normal 15 3 4 2" xfId="1846"/>
    <cellStyle name="Normal 15 3 4 2 2" xfId="1847"/>
    <cellStyle name="Normal 15 3 4 2 2 2" xfId="1848"/>
    <cellStyle name="Normal 15 3 4 2 2 2 2" xfId="5489"/>
    <cellStyle name="Normal 15 3 4 2 2 2 2 2" xfId="11463"/>
    <cellStyle name="Normal 15 3 4 2 2 2 2 2 2" xfId="19421"/>
    <cellStyle name="Normal 15 3 4 2 2 2 2 3" xfId="15012"/>
    <cellStyle name="Normal 15 3 4 2 2 2 3" xfId="8421"/>
    <cellStyle name="Normal 15 3 4 2 2 2 3 2" xfId="16876"/>
    <cellStyle name="Normal 15 3 4 2 2 2 4" xfId="9690"/>
    <cellStyle name="Normal 15 3 4 2 2 2 4 2" xfId="17676"/>
    <cellStyle name="Normal 15 3 4 2 2 2 5" xfId="13254"/>
    <cellStyle name="Normal 15 3 4 2 2 3" xfId="6802"/>
    <cellStyle name="Normal 15 3 4 2 2 3 2" xfId="12402"/>
    <cellStyle name="Normal 15 3 4 2 2 3 2 2" xfId="20353"/>
    <cellStyle name="Normal 15 3 4 2 2 3 3" xfId="15945"/>
    <cellStyle name="Normal 15 3 4 2 2 4" xfId="4419"/>
    <cellStyle name="Normal 15 3 4 2 2 4 2" xfId="10521"/>
    <cellStyle name="Normal 15 3 4 2 2 4 2 2" xfId="18489"/>
    <cellStyle name="Normal 15 3 4 2 2 4 3" xfId="14080"/>
    <cellStyle name="Normal 15 3 4 2 2 5" xfId="21346"/>
    <cellStyle name="Normal 15 3 4 2 3" xfId="1849"/>
    <cellStyle name="Normal 15 3 4 2 3 2" xfId="5488"/>
    <cellStyle name="Normal 15 3 4 2 3 2 2" xfId="11462"/>
    <cellStyle name="Normal 15 3 4 2 3 2 2 2" xfId="19420"/>
    <cellStyle name="Normal 15 3 4 2 3 2 3" xfId="15011"/>
    <cellStyle name="Normal 15 3 4 2 3 3" xfId="8422"/>
    <cellStyle name="Normal 15 3 4 2 3 3 2" xfId="16877"/>
    <cellStyle name="Normal 15 3 4 2 3 4" xfId="9691"/>
    <cellStyle name="Normal 15 3 4 2 3 4 2" xfId="17677"/>
    <cellStyle name="Normal 15 3 4 2 3 5" xfId="13255"/>
    <cellStyle name="Normal 15 3 4 2 4" xfId="6801"/>
    <cellStyle name="Normal 15 3 4 2 4 2" xfId="12401"/>
    <cellStyle name="Normal 15 3 4 2 4 2 2" xfId="20352"/>
    <cellStyle name="Normal 15 3 4 2 4 3" xfId="15944"/>
    <cellStyle name="Normal 15 3 4 2 5" xfId="4418"/>
    <cellStyle name="Normal 15 3 4 2 5 2" xfId="10520"/>
    <cellStyle name="Normal 15 3 4 2 5 2 2" xfId="18488"/>
    <cellStyle name="Normal 15 3 4 2 5 3" xfId="14079"/>
    <cellStyle name="Normal 15 3 4 2 6" xfId="21345"/>
    <cellStyle name="Normal 15 3 4 3" xfId="1850"/>
    <cellStyle name="Normal 15 3 4 3 2" xfId="1851"/>
    <cellStyle name="Normal 15 3 4 3 2 2" xfId="5490"/>
    <cellStyle name="Normal 15 3 4 3 2 2 2" xfId="11464"/>
    <cellStyle name="Normal 15 3 4 3 2 2 2 2" xfId="19422"/>
    <cellStyle name="Normal 15 3 4 3 2 2 3" xfId="15013"/>
    <cellStyle name="Normal 15 3 4 3 2 3" xfId="8423"/>
    <cellStyle name="Normal 15 3 4 3 2 3 2" xfId="16878"/>
    <cellStyle name="Normal 15 3 4 3 2 4" xfId="9692"/>
    <cellStyle name="Normal 15 3 4 3 2 4 2" xfId="17678"/>
    <cellStyle name="Normal 15 3 4 3 2 5" xfId="13256"/>
    <cellStyle name="Normal 15 3 4 3 3" xfId="6803"/>
    <cellStyle name="Normal 15 3 4 3 3 2" xfId="12403"/>
    <cellStyle name="Normal 15 3 4 3 3 2 2" xfId="20354"/>
    <cellStyle name="Normal 15 3 4 3 3 3" xfId="15946"/>
    <cellStyle name="Normal 15 3 4 3 4" xfId="4420"/>
    <cellStyle name="Normal 15 3 4 3 4 2" xfId="10522"/>
    <cellStyle name="Normal 15 3 4 3 4 2 2" xfId="18490"/>
    <cellStyle name="Normal 15 3 4 3 4 3" xfId="14081"/>
    <cellStyle name="Normal 15 3 4 3 5" xfId="21347"/>
    <cellStyle name="Normal 15 3 4 4" xfId="1852"/>
    <cellStyle name="Normal 15 3 4 4 2" xfId="5487"/>
    <cellStyle name="Normal 15 3 4 4 2 2" xfId="11461"/>
    <cellStyle name="Normal 15 3 4 4 2 2 2" xfId="19419"/>
    <cellStyle name="Normal 15 3 4 4 2 3" xfId="15010"/>
    <cellStyle name="Normal 15 3 4 4 3" xfId="8424"/>
    <cellStyle name="Normal 15 3 4 4 3 2" xfId="16879"/>
    <cellStyle name="Normal 15 3 4 4 4" xfId="9693"/>
    <cellStyle name="Normal 15 3 4 4 4 2" xfId="17679"/>
    <cellStyle name="Normal 15 3 4 4 5" xfId="13257"/>
    <cellStyle name="Normal 15 3 4 5" xfId="6800"/>
    <cellStyle name="Normal 15 3 4 5 2" xfId="12400"/>
    <cellStyle name="Normal 15 3 4 5 2 2" xfId="20351"/>
    <cellStyle name="Normal 15 3 4 5 3" xfId="15943"/>
    <cellStyle name="Normal 15 3 4 6" xfId="4417"/>
    <cellStyle name="Normal 15 3 4 6 2" xfId="10519"/>
    <cellStyle name="Normal 15 3 4 6 2 2" xfId="18487"/>
    <cellStyle name="Normal 15 3 4 6 3" xfId="14078"/>
    <cellStyle name="Normal 15 3 4 7" xfId="21344"/>
    <cellStyle name="Normal 15 3 5" xfId="1853"/>
    <cellStyle name="Normal 15 3 5 2" xfId="1854"/>
    <cellStyle name="Normal 15 3 5 2 2" xfId="1855"/>
    <cellStyle name="Normal 15 3 5 2 2 2" xfId="5492"/>
    <cellStyle name="Normal 15 3 5 2 2 2 2" xfId="11466"/>
    <cellStyle name="Normal 15 3 5 2 2 2 2 2" xfId="19424"/>
    <cellStyle name="Normal 15 3 5 2 2 2 3" xfId="15015"/>
    <cellStyle name="Normal 15 3 5 2 2 3" xfId="8425"/>
    <cellStyle name="Normal 15 3 5 2 2 3 2" xfId="16880"/>
    <cellStyle name="Normal 15 3 5 2 2 4" xfId="9694"/>
    <cellStyle name="Normal 15 3 5 2 2 4 2" xfId="17680"/>
    <cellStyle name="Normal 15 3 5 2 2 5" xfId="13258"/>
    <cellStyle name="Normal 15 3 5 2 3" xfId="6805"/>
    <cellStyle name="Normal 15 3 5 2 3 2" xfId="12405"/>
    <cellStyle name="Normal 15 3 5 2 3 2 2" xfId="20356"/>
    <cellStyle name="Normal 15 3 5 2 3 3" xfId="15948"/>
    <cellStyle name="Normal 15 3 5 2 4" xfId="4422"/>
    <cellStyle name="Normal 15 3 5 2 4 2" xfId="10524"/>
    <cellStyle name="Normal 15 3 5 2 4 2 2" xfId="18492"/>
    <cellStyle name="Normal 15 3 5 2 4 3" xfId="14083"/>
    <cellStyle name="Normal 15 3 5 2 5" xfId="21349"/>
    <cellStyle name="Normal 15 3 5 3" xfId="1856"/>
    <cellStyle name="Normal 15 3 5 3 2" xfId="5491"/>
    <cellStyle name="Normal 15 3 5 3 2 2" xfId="11465"/>
    <cellStyle name="Normal 15 3 5 3 2 2 2" xfId="19423"/>
    <cellStyle name="Normal 15 3 5 3 2 3" xfId="15014"/>
    <cellStyle name="Normal 15 3 5 3 3" xfId="8426"/>
    <cellStyle name="Normal 15 3 5 3 3 2" xfId="16881"/>
    <cellStyle name="Normal 15 3 5 3 4" xfId="9695"/>
    <cellStyle name="Normal 15 3 5 3 4 2" xfId="17681"/>
    <cellStyle name="Normal 15 3 5 3 5" xfId="13259"/>
    <cellStyle name="Normal 15 3 5 4" xfId="6804"/>
    <cellStyle name="Normal 15 3 5 4 2" xfId="12404"/>
    <cellStyle name="Normal 15 3 5 4 2 2" xfId="20355"/>
    <cellStyle name="Normal 15 3 5 4 3" xfId="15947"/>
    <cellStyle name="Normal 15 3 5 5" xfId="4421"/>
    <cellStyle name="Normal 15 3 5 5 2" xfId="10523"/>
    <cellStyle name="Normal 15 3 5 5 2 2" xfId="18491"/>
    <cellStyle name="Normal 15 3 5 5 3" xfId="14082"/>
    <cellStyle name="Normal 15 3 5 6" xfId="21348"/>
    <cellStyle name="Normal 15 3 6" xfId="1857"/>
    <cellStyle name="Normal 15 3 6 2" xfId="1858"/>
    <cellStyle name="Normal 15 3 6 2 2" xfId="1859"/>
    <cellStyle name="Normal 15 3 6 2 2 2" xfId="5494"/>
    <cellStyle name="Normal 15 3 6 2 2 2 2" xfId="11468"/>
    <cellStyle name="Normal 15 3 6 2 2 2 2 2" xfId="19426"/>
    <cellStyle name="Normal 15 3 6 2 2 2 3" xfId="15017"/>
    <cellStyle name="Normal 15 3 6 2 2 3" xfId="8427"/>
    <cellStyle name="Normal 15 3 6 2 2 3 2" xfId="16882"/>
    <cellStyle name="Normal 15 3 6 2 2 4" xfId="9696"/>
    <cellStyle name="Normal 15 3 6 2 2 4 2" xfId="17682"/>
    <cellStyle name="Normal 15 3 6 2 2 5" xfId="13260"/>
    <cellStyle name="Normal 15 3 6 2 3" xfId="6807"/>
    <cellStyle name="Normal 15 3 6 2 3 2" xfId="12407"/>
    <cellStyle name="Normal 15 3 6 2 3 2 2" xfId="20358"/>
    <cellStyle name="Normal 15 3 6 2 3 3" xfId="15950"/>
    <cellStyle name="Normal 15 3 6 2 4" xfId="4424"/>
    <cellStyle name="Normal 15 3 6 2 4 2" xfId="10526"/>
    <cellStyle name="Normal 15 3 6 2 4 2 2" xfId="18494"/>
    <cellStyle name="Normal 15 3 6 2 4 3" xfId="14085"/>
    <cellStyle name="Normal 15 3 6 2 5" xfId="21351"/>
    <cellStyle name="Normal 15 3 6 3" xfId="1860"/>
    <cellStyle name="Normal 15 3 6 3 2" xfId="5493"/>
    <cellStyle name="Normal 15 3 6 3 2 2" xfId="11467"/>
    <cellStyle name="Normal 15 3 6 3 2 2 2" xfId="19425"/>
    <cellStyle name="Normal 15 3 6 3 2 3" xfId="15016"/>
    <cellStyle name="Normal 15 3 6 3 3" xfId="8428"/>
    <cellStyle name="Normal 15 3 6 3 3 2" xfId="16883"/>
    <cellStyle name="Normal 15 3 6 3 4" xfId="9697"/>
    <cellStyle name="Normal 15 3 6 3 4 2" xfId="17683"/>
    <cellStyle name="Normal 15 3 6 3 5" xfId="13261"/>
    <cellStyle name="Normal 15 3 6 4" xfId="6806"/>
    <cellStyle name="Normal 15 3 6 4 2" xfId="12406"/>
    <cellStyle name="Normal 15 3 6 4 2 2" xfId="20357"/>
    <cellStyle name="Normal 15 3 6 4 3" xfId="15949"/>
    <cellStyle name="Normal 15 3 6 5" xfId="4423"/>
    <cellStyle name="Normal 15 3 6 5 2" xfId="10525"/>
    <cellStyle name="Normal 15 3 6 5 2 2" xfId="18493"/>
    <cellStyle name="Normal 15 3 6 5 3" xfId="14084"/>
    <cellStyle name="Normal 15 3 6 6" xfId="21350"/>
    <cellStyle name="Normal 15 3 7" xfId="1861"/>
    <cellStyle name="Normal 15 3 7 2" xfId="1862"/>
    <cellStyle name="Normal 15 3 7 2 2" xfId="5495"/>
    <cellStyle name="Normal 15 3 7 2 2 2" xfId="11469"/>
    <cellStyle name="Normal 15 3 7 2 2 2 2" xfId="19427"/>
    <cellStyle name="Normal 15 3 7 2 2 3" xfId="15018"/>
    <cellStyle name="Normal 15 3 7 2 3" xfId="8429"/>
    <cellStyle name="Normal 15 3 7 2 3 2" xfId="16884"/>
    <cellStyle name="Normal 15 3 7 2 4" xfId="9698"/>
    <cellStyle name="Normal 15 3 7 2 4 2" xfId="17684"/>
    <cellStyle name="Normal 15 3 7 2 5" xfId="13262"/>
    <cellStyle name="Normal 15 3 7 3" xfId="6808"/>
    <cellStyle name="Normal 15 3 7 3 2" xfId="12408"/>
    <cellStyle name="Normal 15 3 7 3 2 2" xfId="20359"/>
    <cellStyle name="Normal 15 3 7 3 3" xfId="15951"/>
    <cellStyle name="Normal 15 3 7 4" xfId="4425"/>
    <cellStyle name="Normal 15 3 7 4 2" xfId="10527"/>
    <cellStyle name="Normal 15 3 7 4 2 2" xfId="18495"/>
    <cellStyle name="Normal 15 3 7 4 3" xfId="14086"/>
    <cellStyle name="Normal 15 3 7 5" xfId="21352"/>
    <cellStyle name="Normal 15 3 8" xfId="1863"/>
    <cellStyle name="Normal 15 3 8 2" xfId="5478"/>
    <cellStyle name="Normal 15 3 8 2 2" xfId="11452"/>
    <cellStyle name="Normal 15 3 8 2 2 2" xfId="19410"/>
    <cellStyle name="Normal 15 3 8 2 3" xfId="15001"/>
    <cellStyle name="Normal 15 3 8 3" xfId="8430"/>
    <cellStyle name="Normal 15 3 8 3 2" xfId="16885"/>
    <cellStyle name="Normal 15 3 8 4" xfId="9699"/>
    <cellStyle name="Normal 15 3 8 4 2" xfId="17685"/>
    <cellStyle name="Normal 15 3 8 5" xfId="13263"/>
    <cellStyle name="Normal 15 3 9" xfId="6791"/>
    <cellStyle name="Normal 15 3 9 2" xfId="12391"/>
    <cellStyle name="Normal 15 3 9 2 2" xfId="20342"/>
    <cellStyle name="Normal 15 3 9 3" xfId="15934"/>
    <cellStyle name="Normal 15_Book1" xfId="1864"/>
    <cellStyle name="Normal 150" xfId="1865"/>
    <cellStyle name="Normal 151" xfId="1866"/>
    <cellStyle name="Normal 152" xfId="1867"/>
    <cellStyle name="Normal 153" xfId="1868"/>
    <cellStyle name="Normal 154" xfId="1869"/>
    <cellStyle name="Normal 155" xfId="1870"/>
    <cellStyle name="Normal 156" xfId="1871"/>
    <cellStyle name="Normal 157" xfId="1872"/>
    <cellStyle name="Normal 158" xfId="1873"/>
    <cellStyle name="Normal 159" xfId="1874"/>
    <cellStyle name="Normal 16" xfId="1875"/>
    <cellStyle name="Normal 16 10" xfId="6813"/>
    <cellStyle name="Normal 16 10 2" xfId="12409"/>
    <cellStyle name="Normal 16 10 2 2" xfId="20360"/>
    <cellStyle name="Normal 16 10 3" xfId="15952"/>
    <cellStyle name="Normal 16 11" xfId="4426"/>
    <cellStyle name="Normal 16 11 2" xfId="10528"/>
    <cellStyle name="Normal 16 11 2 2" xfId="18496"/>
    <cellStyle name="Normal 16 11 3" xfId="14087"/>
    <cellStyle name="Normal 16 12" xfId="21353"/>
    <cellStyle name="Normal 16 2" xfId="1876"/>
    <cellStyle name="Normal 16 2 2" xfId="4427"/>
    <cellStyle name="Normal 16 3" xfId="1877"/>
    <cellStyle name="Normal 16 3 2" xfId="1878"/>
    <cellStyle name="Normal 16 3 2 2" xfId="1879"/>
    <cellStyle name="Normal 16 3 2 2 2" xfId="1880"/>
    <cellStyle name="Normal 16 3 2 2 2 2" xfId="5499"/>
    <cellStyle name="Normal 16 3 2 2 2 2 2" xfId="11473"/>
    <cellStyle name="Normal 16 3 2 2 2 2 2 2" xfId="19431"/>
    <cellStyle name="Normal 16 3 2 2 2 2 3" xfId="15022"/>
    <cellStyle name="Normal 16 3 2 2 2 3" xfId="8431"/>
    <cellStyle name="Normal 16 3 2 2 2 3 2" xfId="16886"/>
    <cellStyle name="Normal 16 3 2 2 2 4" xfId="9700"/>
    <cellStyle name="Normal 16 3 2 2 2 4 2" xfId="17686"/>
    <cellStyle name="Normal 16 3 2 2 2 5" xfId="13264"/>
    <cellStyle name="Normal 16 3 2 2 3" xfId="6816"/>
    <cellStyle name="Normal 16 3 2 2 3 2" xfId="12412"/>
    <cellStyle name="Normal 16 3 2 2 3 2 2" xfId="20363"/>
    <cellStyle name="Normal 16 3 2 2 3 3" xfId="15955"/>
    <cellStyle name="Normal 16 3 2 2 4" xfId="4430"/>
    <cellStyle name="Normal 16 3 2 2 4 2" xfId="10531"/>
    <cellStyle name="Normal 16 3 2 2 4 2 2" xfId="18499"/>
    <cellStyle name="Normal 16 3 2 2 4 3" xfId="14090"/>
    <cellStyle name="Normal 16 3 2 2 5" xfId="21356"/>
    <cellStyle name="Normal 16 3 2 3" xfId="1881"/>
    <cellStyle name="Normal 16 3 2 3 2" xfId="5498"/>
    <cellStyle name="Normal 16 3 2 3 2 2" xfId="11472"/>
    <cellStyle name="Normal 16 3 2 3 2 2 2" xfId="19430"/>
    <cellStyle name="Normal 16 3 2 3 2 3" xfId="15021"/>
    <cellStyle name="Normal 16 3 2 3 3" xfId="8432"/>
    <cellStyle name="Normal 16 3 2 3 3 2" xfId="16887"/>
    <cellStyle name="Normal 16 3 2 3 4" xfId="9701"/>
    <cellStyle name="Normal 16 3 2 3 4 2" xfId="17687"/>
    <cellStyle name="Normal 16 3 2 3 5" xfId="13265"/>
    <cellStyle name="Normal 16 3 2 4" xfId="6815"/>
    <cellStyle name="Normal 16 3 2 4 2" xfId="12411"/>
    <cellStyle name="Normal 16 3 2 4 2 2" xfId="20362"/>
    <cellStyle name="Normal 16 3 2 4 3" xfId="15954"/>
    <cellStyle name="Normal 16 3 2 5" xfId="4429"/>
    <cellStyle name="Normal 16 3 2 5 2" xfId="10530"/>
    <cellStyle name="Normal 16 3 2 5 2 2" xfId="18498"/>
    <cellStyle name="Normal 16 3 2 5 3" xfId="14089"/>
    <cellStyle name="Normal 16 3 2 6" xfId="21355"/>
    <cellStyle name="Normal 16 3 3" xfId="1882"/>
    <cellStyle name="Normal 16 3 3 2" xfId="1883"/>
    <cellStyle name="Normal 16 3 3 2 2" xfId="5500"/>
    <cellStyle name="Normal 16 3 3 2 2 2" xfId="11474"/>
    <cellStyle name="Normal 16 3 3 2 2 2 2" xfId="19432"/>
    <cellStyle name="Normal 16 3 3 2 2 3" xfId="15023"/>
    <cellStyle name="Normal 16 3 3 2 3" xfId="8433"/>
    <cellStyle name="Normal 16 3 3 2 3 2" xfId="16888"/>
    <cellStyle name="Normal 16 3 3 2 4" xfId="9702"/>
    <cellStyle name="Normal 16 3 3 2 4 2" xfId="17688"/>
    <cellStyle name="Normal 16 3 3 2 5" xfId="13266"/>
    <cellStyle name="Normal 16 3 3 3" xfId="6817"/>
    <cellStyle name="Normal 16 3 3 3 2" xfId="12413"/>
    <cellStyle name="Normal 16 3 3 3 2 2" xfId="20364"/>
    <cellStyle name="Normal 16 3 3 3 3" xfId="15956"/>
    <cellStyle name="Normal 16 3 3 4" xfId="4431"/>
    <cellStyle name="Normal 16 3 3 4 2" xfId="10532"/>
    <cellStyle name="Normal 16 3 3 4 2 2" xfId="18500"/>
    <cellStyle name="Normal 16 3 3 4 3" xfId="14091"/>
    <cellStyle name="Normal 16 3 3 5" xfId="21357"/>
    <cellStyle name="Normal 16 3 4" xfId="1884"/>
    <cellStyle name="Normal 16 3 4 2" xfId="5497"/>
    <cellStyle name="Normal 16 3 4 2 2" xfId="11471"/>
    <cellStyle name="Normal 16 3 4 2 2 2" xfId="19429"/>
    <cellStyle name="Normal 16 3 4 2 3" xfId="15020"/>
    <cellStyle name="Normal 16 3 4 3" xfId="8434"/>
    <cellStyle name="Normal 16 3 4 3 2" xfId="16889"/>
    <cellStyle name="Normal 16 3 4 4" xfId="9703"/>
    <cellStyle name="Normal 16 3 4 4 2" xfId="17689"/>
    <cellStyle name="Normal 16 3 4 5" xfId="13267"/>
    <cellStyle name="Normal 16 3 5" xfId="6814"/>
    <cellStyle name="Normal 16 3 5 2" xfId="12410"/>
    <cellStyle name="Normal 16 3 5 2 2" xfId="20361"/>
    <cellStyle name="Normal 16 3 5 3" xfId="15953"/>
    <cellStyle name="Normal 16 3 6" xfId="4428"/>
    <cellStyle name="Normal 16 3 6 2" xfId="10529"/>
    <cellStyle name="Normal 16 3 6 2 2" xfId="18497"/>
    <cellStyle name="Normal 16 3 6 3" xfId="14088"/>
    <cellStyle name="Normal 16 3 7" xfId="21354"/>
    <cellStyle name="Normal 16 4" xfId="1885"/>
    <cellStyle name="Normal 16 4 2" xfId="1886"/>
    <cellStyle name="Normal 16 4 2 2" xfId="1887"/>
    <cellStyle name="Normal 16 4 2 2 2" xfId="1888"/>
    <cellStyle name="Normal 16 4 2 2 2 2" xfId="5503"/>
    <cellStyle name="Normal 16 4 2 2 2 2 2" xfId="11477"/>
    <cellStyle name="Normal 16 4 2 2 2 2 2 2" xfId="19435"/>
    <cellStyle name="Normal 16 4 2 2 2 2 3" xfId="15026"/>
    <cellStyle name="Normal 16 4 2 2 2 3" xfId="8435"/>
    <cellStyle name="Normal 16 4 2 2 2 3 2" xfId="16890"/>
    <cellStyle name="Normal 16 4 2 2 2 4" xfId="9705"/>
    <cellStyle name="Normal 16 4 2 2 2 4 2" xfId="17690"/>
    <cellStyle name="Normal 16 4 2 2 2 5" xfId="13268"/>
    <cellStyle name="Normal 16 4 2 2 3" xfId="6820"/>
    <cellStyle name="Normal 16 4 2 2 3 2" xfId="12416"/>
    <cellStyle name="Normal 16 4 2 2 3 2 2" xfId="20367"/>
    <cellStyle name="Normal 16 4 2 2 3 3" xfId="15959"/>
    <cellStyle name="Normal 16 4 2 2 4" xfId="4434"/>
    <cellStyle name="Normal 16 4 2 2 4 2" xfId="10535"/>
    <cellStyle name="Normal 16 4 2 2 4 2 2" xfId="18503"/>
    <cellStyle name="Normal 16 4 2 2 4 3" xfId="14094"/>
    <cellStyle name="Normal 16 4 2 2 5" xfId="21360"/>
    <cellStyle name="Normal 16 4 2 3" xfId="1889"/>
    <cellStyle name="Normal 16 4 2 3 2" xfId="5502"/>
    <cellStyle name="Normal 16 4 2 3 2 2" xfId="11476"/>
    <cellStyle name="Normal 16 4 2 3 2 2 2" xfId="19434"/>
    <cellStyle name="Normal 16 4 2 3 2 3" xfId="15025"/>
    <cellStyle name="Normal 16 4 2 3 3" xfId="8436"/>
    <cellStyle name="Normal 16 4 2 3 3 2" xfId="16891"/>
    <cellStyle name="Normal 16 4 2 3 4" xfId="9706"/>
    <cellStyle name="Normal 16 4 2 3 4 2" xfId="17691"/>
    <cellStyle name="Normal 16 4 2 3 5" xfId="13269"/>
    <cellStyle name="Normal 16 4 2 4" xfId="6819"/>
    <cellStyle name="Normal 16 4 2 4 2" xfId="12415"/>
    <cellStyle name="Normal 16 4 2 4 2 2" xfId="20366"/>
    <cellStyle name="Normal 16 4 2 4 3" xfId="15958"/>
    <cellStyle name="Normal 16 4 2 5" xfId="4433"/>
    <cellStyle name="Normal 16 4 2 5 2" xfId="10534"/>
    <cellStyle name="Normal 16 4 2 5 2 2" xfId="18502"/>
    <cellStyle name="Normal 16 4 2 5 3" xfId="14093"/>
    <cellStyle name="Normal 16 4 2 6" xfId="21359"/>
    <cellStyle name="Normal 16 4 3" xfId="1890"/>
    <cellStyle name="Normal 16 4 3 2" xfId="1891"/>
    <cellStyle name="Normal 16 4 3 2 2" xfId="5504"/>
    <cellStyle name="Normal 16 4 3 2 2 2" xfId="11478"/>
    <cellStyle name="Normal 16 4 3 2 2 2 2" xfId="19436"/>
    <cellStyle name="Normal 16 4 3 2 2 3" xfId="15027"/>
    <cellStyle name="Normal 16 4 3 2 3" xfId="8437"/>
    <cellStyle name="Normal 16 4 3 2 3 2" xfId="16892"/>
    <cellStyle name="Normal 16 4 3 2 4" xfId="9707"/>
    <cellStyle name="Normal 16 4 3 2 4 2" xfId="17692"/>
    <cellStyle name="Normal 16 4 3 2 5" xfId="13270"/>
    <cellStyle name="Normal 16 4 3 3" xfId="6821"/>
    <cellStyle name="Normal 16 4 3 3 2" xfId="12417"/>
    <cellStyle name="Normal 16 4 3 3 2 2" xfId="20368"/>
    <cellStyle name="Normal 16 4 3 3 3" xfId="15960"/>
    <cellStyle name="Normal 16 4 3 4" xfId="4435"/>
    <cellStyle name="Normal 16 4 3 4 2" xfId="10536"/>
    <cellStyle name="Normal 16 4 3 4 2 2" xfId="18504"/>
    <cellStyle name="Normal 16 4 3 4 3" xfId="14095"/>
    <cellStyle name="Normal 16 4 3 5" xfId="21361"/>
    <cellStyle name="Normal 16 4 4" xfId="1892"/>
    <cellStyle name="Normal 16 4 4 2" xfId="5501"/>
    <cellStyle name="Normal 16 4 4 2 2" xfId="11475"/>
    <cellStyle name="Normal 16 4 4 2 2 2" xfId="19433"/>
    <cellStyle name="Normal 16 4 4 2 3" xfId="15024"/>
    <cellStyle name="Normal 16 4 4 3" xfId="8438"/>
    <cellStyle name="Normal 16 4 4 3 2" xfId="16893"/>
    <cellStyle name="Normal 16 4 4 4" xfId="9708"/>
    <cellStyle name="Normal 16 4 4 4 2" xfId="17693"/>
    <cellStyle name="Normal 16 4 4 5" xfId="13271"/>
    <cellStyle name="Normal 16 4 5" xfId="6818"/>
    <cellStyle name="Normal 16 4 5 2" xfId="12414"/>
    <cellStyle name="Normal 16 4 5 2 2" xfId="20365"/>
    <cellStyle name="Normal 16 4 5 3" xfId="15957"/>
    <cellStyle name="Normal 16 4 6" xfId="4432"/>
    <cellStyle name="Normal 16 4 6 2" xfId="10533"/>
    <cellStyle name="Normal 16 4 6 2 2" xfId="18501"/>
    <cellStyle name="Normal 16 4 6 3" xfId="14092"/>
    <cellStyle name="Normal 16 4 7" xfId="21358"/>
    <cellStyle name="Normal 16 5" xfId="1893"/>
    <cellStyle name="Normal 16 5 2" xfId="1894"/>
    <cellStyle name="Normal 16 5 2 2" xfId="1895"/>
    <cellStyle name="Normal 16 5 2 2 2" xfId="1896"/>
    <cellStyle name="Normal 16 5 2 2 2 2" xfId="5507"/>
    <cellStyle name="Normal 16 5 2 2 2 2 2" xfId="11481"/>
    <cellStyle name="Normal 16 5 2 2 2 2 2 2" xfId="19439"/>
    <cellStyle name="Normal 16 5 2 2 2 2 3" xfId="15030"/>
    <cellStyle name="Normal 16 5 2 2 2 3" xfId="8439"/>
    <cellStyle name="Normal 16 5 2 2 2 3 2" xfId="16894"/>
    <cellStyle name="Normal 16 5 2 2 2 4" xfId="9709"/>
    <cellStyle name="Normal 16 5 2 2 2 4 2" xfId="17694"/>
    <cellStyle name="Normal 16 5 2 2 2 5" xfId="13272"/>
    <cellStyle name="Normal 16 5 2 2 3" xfId="6824"/>
    <cellStyle name="Normal 16 5 2 2 3 2" xfId="12420"/>
    <cellStyle name="Normal 16 5 2 2 3 2 2" xfId="20371"/>
    <cellStyle name="Normal 16 5 2 2 3 3" xfId="15963"/>
    <cellStyle name="Normal 16 5 2 2 4" xfId="4438"/>
    <cellStyle name="Normal 16 5 2 2 4 2" xfId="10539"/>
    <cellStyle name="Normal 16 5 2 2 4 2 2" xfId="18507"/>
    <cellStyle name="Normal 16 5 2 2 4 3" xfId="14098"/>
    <cellStyle name="Normal 16 5 2 2 5" xfId="21364"/>
    <cellStyle name="Normal 16 5 2 3" xfId="1897"/>
    <cellStyle name="Normal 16 5 2 3 2" xfId="5506"/>
    <cellStyle name="Normal 16 5 2 3 2 2" xfId="11480"/>
    <cellStyle name="Normal 16 5 2 3 2 2 2" xfId="19438"/>
    <cellStyle name="Normal 16 5 2 3 2 3" xfId="15029"/>
    <cellStyle name="Normal 16 5 2 3 3" xfId="8440"/>
    <cellStyle name="Normal 16 5 2 3 3 2" xfId="16895"/>
    <cellStyle name="Normal 16 5 2 3 4" xfId="9710"/>
    <cellStyle name="Normal 16 5 2 3 4 2" xfId="17695"/>
    <cellStyle name="Normal 16 5 2 3 5" xfId="13273"/>
    <cellStyle name="Normal 16 5 2 4" xfId="6823"/>
    <cellStyle name="Normal 16 5 2 4 2" xfId="12419"/>
    <cellStyle name="Normal 16 5 2 4 2 2" xfId="20370"/>
    <cellStyle name="Normal 16 5 2 4 3" xfId="15962"/>
    <cellStyle name="Normal 16 5 2 5" xfId="4437"/>
    <cellStyle name="Normal 16 5 2 5 2" xfId="10538"/>
    <cellStyle name="Normal 16 5 2 5 2 2" xfId="18506"/>
    <cellStyle name="Normal 16 5 2 5 3" xfId="14097"/>
    <cellStyle name="Normal 16 5 2 6" xfId="21363"/>
    <cellStyle name="Normal 16 5 3" xfId="1898"/>
    <cellStyle name="Normal 16 5 3 2" xfId="1899"/>
    <cellStyle name="Normal 16 5 3 2 2" xfId="5508"/>
    <cellStyle name="Normal 16 5 3 2 2 2" xfId="11482"/>
    <cellStyle name="Normal 16 5 3 2 2 2 2" xfId="19440"/>
    <cellStyle name="Normal 16 5 3 2 2 3" xfId="15031"/>
    <cellStyle name="Normal 16 5 3 2 3" xfId="8441"/>
    <cellStyle name="Normal 16 5 3 2 3 2" xfId="16896"/>
    <cellStyle name="Normal 16 5 3 2 4" xfId="9711"/>
    <cellStyle name="Normal 16 5 3 2 4 2" xfId="17696"/>
    <cellStyle name="Normal 16 5 3 2 5" xfId="13274"/>
    <cellStyle name="Normal 16 5 3 3" xfId="6825"/>
    <cellStyle name="Normal 16 5 3 3 2" xfId="12421"/>
    <cellStyle name="Normal 16 5 3 3 2 2" xfId="20372"/>
    <cellStyle name="Normal 16 5 3 3 3" xfId="15964"/>
    <cellStyle name="Normal 16 5 3 4" xfId="4439"/>
    <cellStyle name="Normal 16 5 3 4 2" xfId="10540"/>
    <cellStyle name="Normal 16 5 3 4 2 2" xfId="18508"/>
    <cellStyle name="Normal 16 5 3 4 3" xfId="14099"/>
    <cellStyle name="Normal 16 5 3 5" xfId="21365"/>
    <cellStyle name="Normal 16 5 4" xfId="1900"/>
    <cellStyle name="Normal 16 5 4 2" xfId="5505"/>
    <cellStyle name="Normal 16 5 4 2 2" xfId="11479"/>
    <cellStyle name="Normal 16 5 4 2 2 2" xfId="19437"/>
    <cellStyle name="Normal 16 5 4 2 3" xfId="15028"/>
    <cellStyle name="Normal 16 5 4 3" xfId="8442"/>
    <cellStyle name="Normal 16 5 4 3 2" xfId="16897"/>
    <cellStyle name="Normal 16 5 4 4" xfId="9712"/>
    <cellStyle name="Normal 16 5 4 4 2" xfId="17697"/>
    <cellStyle name="Normal 16 5 4 5" xfId="13275"/>
    <cellStyle name="Normal 16 5 5" xfId="6822"/>
    <cellStyle name="Normal 16 5 5 2" xfId="12418"/>
    <cellStyle name="Normal 16 5 5 2 2" xfId="20369"/>
    <cellStyle name="Normal 16 5 5 3" xfId="15961"/>
    <cellStyle name="Normal 16 5 6" xfId="4436"/>
    <cellStyle name="Normal 16 5 6 2" xfId="10537"/>
    <cellStyle name="Normal 16 5 6 2 2" xfId="18505"/>
    <cellStyle name="Normal 16 5 6 3" xfId="14096"/>
    <cellStyle name="Normal 16 5 7" xfId="21362"/>
    <cellStyle name="Normal 16 6" xfId="1901"/>
    <cellStyle name="Normal 16 6 2" xfId="1902"/>
    <cellStyle name="Normal 16 6 2 2" xfId="1903"/>
    <cellStyle name="Normal 16 6 2 2 2" xfId="5510"/>
    <cellStyle name="Normal 16 6 2 2 2 2" xfId="11484"/>
    <cellStyle name="Normal 16 6 2 2 2 2 2" xfId="19442"/>
    <cellStyle name="Normal 16 6 2 2 2 3" xfId="15033"/>
    <cellStyle name="Normal 16 6 2 2 3" xfId="8443"/>
    <cellStyle name="Normal 16 6 2 2 3 2" xfId="16898"/>
    <cellStyle name="Normal 16 6 2 2 4" xfId="9713"/>
    <cellStyle name="Normal 16 6 2 2 4 2" xfId="17698"/>
    <cellStyle name="Normal 16 6 2 2 5" xfId="13276"/>
    <cellStyle name="Normal 16 6 2 3" xfId="6827"/>
    <cellStyle name="Normal 16 6 2 3 2" xfId="12423"/>
    <cellStyle name="Normal 16 6 2 3 2 2" xfId="20374"/>
    <cellStyle name="Normal 16 6 2 3 3" xfId="15966"/>
    <cellStyle name="Normal 16 6 2 4" xfId="4441"/>
    <cellStyle name="Normal 16 6 2 4 2" xfId="10542"/>
    <cellStyle name="Normal 16 6 2 4 2 2" xfId="18510"/>
    <cellStyle name="Normal 16 6 2 4 3" xfId="14101"/>
    <cellStyle name="Normal 16 6 2 5" xfId="21367"/>
    <cellStyle name="Normal 16 6 3" xfId="1904"/>
    <cellStyle name="Normal 16 6 3 2" xfId="5509"/>
    <cellStyle name="Normal 16 6 3 2 2" xfId="11483"/>
    <cellStyle name="Normal 16 6 3 2 2 2" xfId="19441"/>
    <cellStyle name="Normal 16 6 3 2 3" xfId="15032"/>
    <cellStyle name="Normal 16 6 3 3" xfId="8444"/>
    <cellStyle name="Normal 16 6 3 3 2" xfId="16899"/>
    <cellStyle name="Normal 16 6 3 4" xfId="9714"/>
    <cellStyle name="Normal 16 6 3 4 2" xfId="17699"/>
    <cellStyle name="Normal 16 6 3 5" xfId="13277"/>
    <cellStyle name="Normal 16 6 4" xfId="6826"/>
    <cellStyle name="Normal 16 6 4 2" xfId="12422"/>
    <cellStyle name="Normal 16 6 4 2 2" xfId="20373"/>
    <cellStyle name="Normal 16 6 4 3" xfId="15965"/>
    <cellStyle name="Normal 16 6 5" xfId="4440"/>
    <cellStyle name="Normal 16 6 5 2" xfId="10541"/>
    <cellStyle name="Normal 16 6 5 2 2" xfId="18509"/>
    <cellStyle name="Normal 16 6 5 3" xfId="14100"/>
    <cellStyle name="Normal 16 6 6" xfId="21366"/>
    <cellStyle name="Normal 16 7" xfId="1905"/>
    <cellStyle name="Normal 16 7 2" xfId="1906"/>
    <cellStyle name="Normal 16 7 2 2" xfId="1907"/>
    <cellStyle name="Normal 16 7 2 2 2" xfId="5512"/>
    <cellStyle name="Normal 16 7 2 2 2 2" xfId="11486"/>
    <cellStyle name="Normal 16 7 2 2 2 2 2" xfId="19444"/>
    <cellStyle name="Normal 16 7 2 2 2 3" xfId="15035"/>
    <cellStyle name="Normal 16 7 2 2 3" xfId="8445"/>
    <cellStyle name="Normal 16 7 2 2 3 2" xfId="16900"/>
    <cellStyle name="Normal 16 7 2 2 4" xfId="9715"/>
    <cellStyle name="Normal 16 7 2 2 4 2" xfId="17700"/>
    <cellStyle name="Normal 16 7 2 2 5" xfId="13278"/>
    <cellStyle name="Normal 16 7 2 3" xfId="6829"/>
    <cellStyle name="Normal 16 7 2 3 2" xfId="12425"/>
    <cellStyle name="Normal 16 7 2 3 2 2" xfId="20376"/>
    <cellStyle name="Normal 16 7 2 3 3" xfId="15968"/>
    <cellStyle name="Normal 16 7 2 4" xfId="4443"/>
    <cellStyle name="Normal 16 7 2 4 2" xfId="10544"/>
    <cellStyle name="Normal 16 7 2 4 2 2" xfId="18512"/>
    <cellStyle name="Normal 16 7 2 4 3" xfId="14103"/>
    <cellStyle name="Normal 16 7 2 5" xfId="21369"/>
    <cellStyle name="Normal 16 7 3" xfId="1908"/>
    <cellStyle name="Normal 16 7 3 2" xfId="5511"/>
    <cellStyle name="Normal 16 7 3 2 2" xfId="11485"/>
    <cellStyle name="Normal 16 7 3 2 2 2" xfId="19443"/>
    <cellStyle name="Normal 16 7 3 2 3" xfId="15034"/>
    <cellStyle name="Normal 16 7 3 3" xfId="8446"/>
    <cellStyle name="Normal 16 7 3 3 2" xfId="16901"/>
    <cellStyle name="Normal 16 7 3 4" xfId="9716"/>
    <cellStyle name="Normal 16 7 3 4 2" xfId="17701"/>
    <cellStyle name="Normal 16 7 3 5" xfId="13279"/>
    <cellStyle name="Normal 16 7 4" xfId="6828"/>
    <cellStyle name="Normal 16 7 4 2" xfId="12424"/>
    <cellStyle name="Normal 16 7 4 2 2" xfId="20375"/>
    <cellStyle name="Normal 16 7 4 3" xfId="15967"/>
    <cellStyle name="Normal 16 7 5" xfId="4442"/>
    <cellStyle name="Normal 16 7 5 2" xfId="10543"/>
    <cellStyle name="Normal 16 7 5 2 2" xfId="18511"/>
    <cellStyle name="Normal 16 7 5 3" xfId="14102"/>
    <cellStyle name="Normal 16 7 6" xfId="21368"/>
    <cellStyle name="Normal 16 8" xfId="1909"/>
    <cellStyle name="Normal 16 8 2" xfId="1910"/>
    <cellStyle name="Normal 16 8 2 2" xfId="5513"/>
    <cellStyle name="Normal 16 8 2 2 2" xfId="11487"/>
    <cellStyle name="Normal 16 8 2 2 2 2" xfId="19445"/>
    <cellStyle name="Normal 16 8 2 2 3" xfId="15036"/>
    <cellStyle name="Normal 16 8 2 3" xfId="8447"/>
    <cellStyle name="Normal 16 8 2 3 2" xfId="16902"/>
    <cellStyle name="Normal 16 8 2 4" xfId="9717"/>
    <cellStyle name="Normal 16 8 2 4 2" xfId="17702"/>
    <cellStyle name="Normal 16 8 2 5" xfId="13280"/>
    <cellStyle name="Normal 16 8 3" xfId="6830"/>
    <cellStyle name="Normal 16 8 3 2" xfId="12426"/>
    <cellStyle name="Normal 16 8 3 2 2" xfId="20377"/>
    <cellStyle name="Normal 16 8 3 3" xfId="15969"/>
    <cellStyle name="Normal 16 8 4" xfId="4444"/>
    <cellStyle name="Normal 16 8 4 2" xfId="10545"/>
    <cellStyle name="Normal 16 8 4 2 2" xfId="18513"/>
    <cellStyle name="Normal 16 8 4 3" xfId="14104"/>
    <cellStyle name="Normal 16 8 5" xfId="21370"/>
    <cellStyle name="Normal 16 9" xfId="1911"/>
    <cellStyle name="Normal 16 9 2" xfId="5496"/>
    <cellStyle name="Normal 16 9 2 2" xfId="11470"/>
    <cellStyle name="Normal 16 9 2 2 2" xfId="19428"/>
    <cellStyle name="Normal 16 9 2 3" xfId="15019"/>
    <cellStyle name="Normal 16 9 3" xfId="8448"/>
    <cellStyle name="Normal 16 9 3 2" xfId="16903"/>
    <cellStyle name="Normal 16 9 4" xfId="9718"/>
    <cellStyle name="Normal 16 9 4 2" xfId="17703"/>
    <cellStyle name="Normal 16 9 5" xfId="13281"/>
    <cellStyle name="Normal 16_Book1" xfId="1912"/>
    <cellStyle name="Normal 160" xfId="1913"/>
    <cellStyle name="Normal 161" xfId="1914"/>
    <cellStyle name="Normal 162" xfId="1915"/>
    <cellStyle name="Normal 163" xfId="1916"/>
    <cellStyle name="Normal 164" xfId="1917"/>
    <cellStyle name="Normal 165" xfId="1918"/>
    <cellStyle name="Normal 166" xfId="1919"/>
    <cellStyle name="Normal 167" xfId="1920"/>
    <cellStyle name="Normal 168" xfId="1921"/>
    <cellStyle name="Normal 169" xfId="1922"/>
    <cellStyle name="Normal 17" xfId="1923"/>
    <cellStyle name="Normal 17 2" xfId="1924"/>
    <cellStyle name="Normal 17 2 2" xfId="4446"/>
    <cellStyle name="Normal 17 3" xfId="1925"/>
    <cellStyle name="Normal 17 4" xfId="4445"/>
    <cellStyle name="Normal 17_Book1" xfId="1926"/>
    <cellStyle name="Normal 170" xfId="1927"/>
    <cellStyle name="Normal 171" xfId="1928"/>
    <cellStyle name="Normal 172" xfId="1929"/>
    <cellStyle name="Normal 173" xfId="1930"/>
    <cellStyle name="Normal 174" xfId="1931"/>
    <cellStyle name="Normal 175" xfId="1932"/>
    <cellStyle name="Normal 176" xfId="1933"/>
    <cellStyle name="Normal 177" xfId="1934"/>
    <cellStyle name="Normal 178" xfId="1935"/>
    <cellStyle name="Normal 179" xfId="1936"/>
    <cellStyle name="Normal 18" xfId="1937"/>
    <cellStyle name="Normal 18 2" xfId="1938"/>
    <cellStyle name="Normal 18 2 2" xfId="4449"/>
    <cellStyle name="Normal 18 3" xfId="4448"/>
    <cellStyle name="Normal 18_Book1" xfId="1939"/>
    <cellStyle name="Normal 180" xfId="1940"/>
    <cellStyle name="Normal 181" xfId="1941"/>
    <cellStyle name="Normal 182" xfId="1942"/>
    <cellStyle name="Normal 183" xfId="1943"/>
    <cellStyle name="Normal 184" xfId="1944"/>
    <cellStyle name="Normal 185" xfId="1945"/>
    <cellStyle name="Normal 186" xfId="1946"/>
    <cellStyle name="Normal 187" xfId="1947"/>
    <cellStyle name="Normal 188" xfId="1948"/>
    <cellStyle name="Normal 189" xfId="1949"/>
    <cellStyle name="Normal 19" xfId="1950"/>
    <cellStyle name="Normal 19 2" xfId="1951"/>
    <cellStyle name="Normal 19 2 2" xfId="4451"/>
    <cellStyle name="Normal 19 3" xfId="4450"/>
    <cellStyle name="Normal 19_Book1" xfId="1952"/>
    <cellStyle name="Normal 190" xfId="1953"/>
    <cellStyle name="Normal 191" xfId="1954"/>
    <cellStyle name="Normal 192" xfId="1955"/>
    <cellStyle name="Normal 193" xfId="1956"/>
    <cellStyle name="Normal 194" xfId="1957"/>
    <cellStyle name="Normal 195" xfId="1958"/>
    <cellStyle name="Normal 196" xfId="1959"/>
    <cellStyle name="Normal 197" xfId="1960"/>
    <cellStyle name="Normal 198" xfId="1961"/>
    <cellStyle name="Normal 199" xfId="1962"/>
    <cellStyle name="Normal 2" xfId="1963"/>
    <cellStyle name="Normal 2 10" xfId="1964"/>
    <cellStyle name="Normal 2 11" xfId="1965"/>
    <cellStyle name="Normal 2 11 2" xfId="1966"/>
    <cellStyle name="Normal 2 11 2 2" xfId="22139"/>
    <cellStyle name="Normal 2 11 2 3" xfId="22171"/>
    <cellStyle name="Normal 2 12" xfId="1967"/>
    <cellStyle name="Normal 2 13" xfId="1968"/>
    <cellStyle name="Normal 2 14" xfId="5514"/>
    <cellStyle name="Normal 2 2" xfId="1969"/>
    <cellStyle name="Normal 2 2 2" xfId="1970"/>
    <cellStyle name="Normal 2 2 2 2" xfId="1971"/>
    <cellStyle name="Normal 2 2 3" xfId="1972"/>
    <cellStyle name="Normal 2 2 4" xfId="1973"/>
    <cellStyle name="Normal 2 2 4 10" xfId="4453"/>
    <cellStyle name="Normal 2 2 4 10 2" xfId="10546"/>
    <cellStyle name="Normal 2 2 4 10 2 2" xfId="18514"/>
    <cellStyle name="Normal 2 2 4 10 3" xfId="14105"/>
    <cellStyle name="Normal 2 2 4 11" xfId="21371"/>
    <cellStyle name="Normal 2 2 4 2" xfId="1974"/>
    <cellStyle name="Normal 2 2 4 2 2" xfId="1975"/>
    <cellStyle name="Normal 2 2 4 2 2 2" xfId="1976"/>
    <cellStyle name="Normal 2 2 4 2 2 2 2" xfId="1977"/>
    <cellStyle name="Normal 2 2 4 2 2 2 2 2" xfId="5519"/>
    <cellStyle name="Normal 2 2 4 2 2 2 2 2 2" xfId="11491"/>
    <cellStyle name="Normal 2 2 4 2 2 2 2 2 2 2" xfId="19449"/>
    <cellStyle name="Normal 2 2 4 2 2 2 2 2 3" xfId="15040"/>
    <cellStyle name="Normal 2 2 4 2 2 2 2 3" xfId="8449"/>
    <cellStyle name="Normal 2 2 4 2 2 2 2 3 2" xfId="16904"/>
    <cellStyle name="Normal 2 2 4 2 2 2 2 4" xfId="9719"/>
    <cellStyle name="Normal 2 2 4 2 2 2 2 4 2" xfId="17704"/>
    <cellStyle name="Normal 2 2 4 2 2 2 2 5" xfId="13282"/>
    <cellStyle name="Normal 2 2 4 2 2 2 3" xfId="6846"/>
    <cellStyle name="Normal 2 2 4 2 2 2 3 2" xfId="12430"/>
    <cellStyle name="Normal 2 2 4 2 2 2 3 2 2" xfId="20381"/>
    <cellStyle name="Normal 2 2 4 2 2 2 3 3" xfId="15973"/>
    <cellStyle name="Normal 2 2 4 2 2 2 4" xfId="4456"/>
    <cellStyle name="Normal 2 2 4 2 2 2 4 2" xfId="10549"/>
    <cellStyle name="Normal 2 2 4 2 2 2 4 2 2" xfId="18517"/>
    <cellStyle name="Normal 2 2 4 2 2 2 4 3" xfId="14108"/>
    <cellStyle name="Normal 2 2 4 2 2 2 5" xfId="21374"/>
    <cellStyle name="Normal 2 2 4 2 2 3" xfId="1978"/>
    <cellStyle name="Normal 2 2 4 2 2 3 2" xfId="5518"/>
    <cellStyle name="Normal 2 2 4 2 2 3 2 2" xfId="11490"/>
    <cellStyle name="Normal 2 2 4 2 2 3 2 2 2" xfId="19448"/>
    <cellStyle name="Normal 2 2 4 2 2 3 2 3" xfId="15039"/>
    <cellStyle name="Normal 2 2 4 2 2 3 3" xfId="8450"/>
    <cellStyle name="Normal 2 2 4 2 2 3 3 2" xfId="16905"/>
    <cellStyle name="Normal 2 2 4 2 2 3 4" xfId="9720"/>
    <cellStyle name="Normal 2 2 4 2 2 3 4 2" xfId="17705"/>
    <cellStyle name="Normal 2 2 4 2 2 3 5" xfId="13283"/>
    <cellStyle name="Normal 2 2 4 2 2 4" xfId="6845"/>
    <cellStyle name="Normal 2 2 4 2 2 4 2" xfId="12429"/>
    <cellStyle name="Normal 2 2 4 2 2 4 2 2" xfId="20380"/>
    <cellStyle name="Normal 2 2 4 2 2 4 3" xfId="15972"/>
    <cellStyle name="Normal 2 2 4 2 2 5" xfId="4455"/>
    <cellStyle name="Normal 2 2 4 2 2 5 2" xfId="10548"/>
    <cellStyle name="Normal 2 2 4 2 2 5 2 2" xfId="18516"/>
    <cellStyle name="Normal 2 2 4 2 2 5 3" xfId="14107"/>
    <cellStyle name="Normal 2 2 4 2 2 6" xfId="21373"/>
    <cellStyle name="Normal 2 2 4 2 3" xfId="1979"/>
    <cellStyle name="Normal 2 2 4 2 3 2" xfId="1980"/>
    <cellStyle name="Normal 2 2 4 2 3 2 2" xfId="5520"/>
    <cellStyle name="Normal 2 2 4 2 3 2 2 2" xfId="11492"/>
    <cellStyle name="Normal 2 2 4 2 3 2 2 2 2" xfId="19450"/>
    <cellStyle name="Normal 2 2 4 2 3 2 2 3" xfId="15041"/>
    <cellStyle name="Normal 2 2 4 2 3 2 3" xfId="8451"/>
    <cellStyle name="Normal 2 2 4 2 3 2 3 2" xfId="16906"/>
    <cellStyle name="Normal 2 2 4 2 3 2 4" xfId="9721"/>
    <cellStyle name="Normal 2 2 4 2 3 2 4 2" xfId="17706"/>
    <cellStyle name="Normal 2 2 4 2 3 2 5" xfId="13284"/>
    <cellStyle name="Normal 2 2 4 2 3 3" xfId="6847"/>
    <cellStyle name="Normal 2 2 4 2 3 3 2" xfId="12431"/>
    <cellStyle name="Normal 2 2 4 2 3 3 2 2" xfId="20382"/>
    <cellStyle name="Normal 2 2 4 2 3 3 3" xfId="15974"/>
    <cellStyle name="Normal 2 2 4 2 3 4" xfId="4457"/>
    <cellStyle name="Normal 2 2 4 2 3 4 2" xfId="10550"/>
    <cellStyle name="Normal 2 2 4 2 3 4 2 2" xfId="18518"/>
    <cellStyle name="Normal 2 2 4 2 3 4 3" xfId="14109"/>
    <cellStyle name="Normal 2 2 4 2 3 5" xfId="21375"/>
    <cellStyle name="Normal 2 2 4 2 4" xfId="1981"/>
    <cellStyle name="Normal 2 2 4 2 4 2" xfId="5517"/>
    <cellStyle name="Normal 2 2 4 2 4 2 2" xfId="11489"/>
    <cellStyle name="Normal 2 2 4 2 4 2 2 2" xfId="19447"/>
    <cellStyle name="Normal 2 2 4 2 4 2 3" xfId="15038"/>
    <cellStyle name="Normal 2 2 4 2 4 3" xfId="8452"/>
    <cellStyle name="Normal 2 2 4 2 4 3 2" xfId="16907"/>
    <cellStyle name="Normal 2 2 4 2 4 4" xfId="9722"/>
    <cellStyle name="Normal 2 2 4 2 4 4 2" xfId="17707"/>
    <cellStyle name="Normal 2 2 4 2 4 5" xfId="13285"/>
    <cellStyle name="Normal 2 2 4 2 5" xfId="6844"/>
    <cellStyle name="Normal 2 2 4 2 5 2" xfId="12428"/>
    <cellStyle name="Normal 2 2 4 2 5 2 2" xfId="20379"/>
    <cellStyle name="Normal 2 2 4 2 5 3" xfId="15971"/>
    <cellStyle name="Normal 2 2 4 2 6" xfId="4454"/>
    <cellStyle name="Normal 2 2 4 2 6 2" xfId="10547"/>
    <cellStyle name="Normal 2 2 4 2 6 2 2" xfId="18515"/>
    <cellStyle name="Normal 2 2 4 2 6 3" xfId="14106"/>
    <cellStyle name="Normal 2 2 4 2 7" xfId="21372"/>
    <cellStyle name="Normal 2 2 4 3" xfId="1982"/>
    <cellStyle name="Normal 2 2 4 3 2" xfId="1983"/>
    <cellStyle name="Normal 2 2 4 3 2 2" xfId="1984"/>
    <cellStyle name="Normal 2 2 4 3 2 2 2" xfId="1985"/>
    <cellStyle name="Normal 2 2 4 3 2 2 2 2" xfId="5523"/>
    <cellStyle name="Normal 2 2 4 3 2 2 2 2 2" xfId="11495"/>
    <cellStyle name="Normal 2 2 4 3 2 2 2 2 2 2" xfId="19453"/>
    <cellStyle name="Normal 2 2 4 3 2 2 2 2 3" xfId="15044"/>
    <cellStyle name="Normal 2 2 4 3 2 2 2 3" xfId="8453"/>
    <cellStyle name="Normal 2 2 4 3 2 2 2 3 2" xfId="16908"/>
    <cellStyle name="Normal 2 2 4 3 2 2 2 4" xfId="9723"/>
    <cellStyle name="Normal 2 2 4 3 2 2 2 4 2" xfId="17708"/>
    <cellStyle name="Normal 2 2 4 3 2 2 2 5" xfId="13286"/>
    <cellStyle name="Normal 2 2 4 3 2 2 3" xfId="6850"/>
    <cellStyle name="Normal 2 2 4 3 2 2 3 2" xfId="12434"/>
    <cellStyle name="Normal 2 2 4 3 2 2 3 2 2" xfId="20385"/>
    <cellStyle name="Normal 2 2 4 3 2 2 3 3" xfId="15977"/>
    <cellStyle name="Normal 2 2 4 3 2 2 4" xfId="4460"/>
    <cellStyle name="Normal 2 2 4 3 2 2 4 2" xfId="10553"/>
    <cellStyle name="Normal 2 2 4 3 2 2 4 2 2" xfId="18521"/>
    <cellStyle name="Normal 2 2 4 3 2 2 4 3" xfId="14112"/>
    <cellStyle name="Normal 2 2 4 3 2 2 5" xfId="21378"/>
    <cellStyle name="Normal 2 2 4 3 2 3" xfId="1986"/>
    <cellStyle name="Normal 2 2 4 3 2 3 2" xfId="5522"/>
    <cellStyle name="Normal 2 2 4 3 2 3 2 2" xfId="11494"/>
    <cellStyle name="Normal 2 2 4 3 2 3 2 2 2" xfId="19452"/>
    <cellStyle name="Normal 2 2 4 3 2 3 2 3" xfId="15043"/>
    <cellStyle name="Normal 2 2 4 3 2 3 3" xfId="8454"/>
    <cellStyle name="Normal 2 2 4 3 2 3 3 2" xfId="16909"/>
    <cellStyle name="Normal 2 2 4 3 2 3 4" xfId="9724"/>
    <cellStyle name="Normal 2 2 4 3 2 3 4 2" xfId="17709"/>
    <cellStyle name="Normal 2 2 4 3 2 3 5" xfId="13287"/>
    <cellStyle name="Normal 2 2 4 3 2 4" xfId="6849"/>
    <cellStyle name="Normal 2 2 4 3 2 4 2" xfId="12433"/>
    <cellStyle name="Normal 2 2 4 3 2 4 2 2" xfId="20384"/>
    <cellStyle name="Normal 2 2 4 3 2 4 3" xfId="15976"/>
    <cellStyle name="Normal 2 2 4 3 2 5" xfId="4459"/>
    <cellStyle name="Normal 2 2 4 3 2 5 2" xfId="10552"/>
    <cellStyle name="Normal 2 2 4 3 2 5 2 2" xfId="18520"/>
    <cellStyle name="Normal 2 2 4 3 2 5 3" xfId="14111"/>
    <cellStyle name="Normal 2 2 4 3 2 6" xfId="21377"/>
    <cellStyle name="Normal 2 2 4 3 3" xfId="1987"/>
    <cellStyle name="Normal 2 2 4 3 3 2" xfId="1988"/>
    <cellStyle name="Normal 2 2 4 3 3 2 2" xfId="5524"/>
    <cellStyle name="Normal 2 2 4 3 3 2 2 2" xfId="11496"/>
    <cellStyle name="Normal 2 2 4 3 3 2 2 2 2" xfId="19454"/>
    <cellStyle name="Normal 2 2 4 3 3 2 2 3" xfId="15045"/>
    <cellStyle name="Normal 2 2 4 3 3 2 3" xfId="8455"/>
    <cellStyle name="Normal 2 2 4 3 3 2 3 2" xfId="16910"/>
    <cellStyle name="Normal 2 2 4 3 3 2 4" xfId="9725"/>
    <cellStyle name="Normal 2 2 4 3 3 2 4 2" xfId="17710"/>
    <cellStyle name="Normal 2 2 4 3 3 2 5" xfId="13288"/>
    <cellStyle name="Normal 2 2 4 3 3 3" xfId="6851"/>
    <cellStyle name="Normal 2 2 4 3 3 3 2" xfId="12435"/>
    <cellStyle name="Normal 2 2 4 3 3 3 2 2" xfId="20386"/>
    <cellStyle name="Normal 2 2 4 3 3 3 3" xfId="15978"/>
    <cellStyle name="Normal 2 2 4 3 3 4" xfId="4461"/>
    <cellStyle name="Normal 2 2 4 3 3 4 2" xfId="10554"/>
    <cellStyle name="Normal 2 2 4 3 3 4 2 2" xfId="18522"/>
    <cellStyle name="Normal 2 2 4 3 3 4 3" xfId="14113"/>
    <cellStyle name="Normal 2 2 4 3 3 5" xfId="21379"/>
    <cellStyle name="Normal 2 2 4 3 4" xfId="1989"/>
    <cellStyle name="Normal 2 2 4 3 4 2" xfId="5521"/>
    <cellStyle name="Normal 2 2 4 3 4 2 2" xfId="11493"/>
    <cellStyle name="Normal 2 2 4 3 4 2 2 2" xfId="19451"/>
    <cellStyle name="Normal 2 2 4 3 4 2 3" xfId="15042"/>
    <cellStyle name="Normal 2 2 4 3 4 3" xfId="8456"/>
    <cellStyle name="Normal 2 2 4 3 4 3 2" xfId="16911"/>
    <cellStyle name="Normal 2 2 4 3 4 4" xfId="9726"/>
    <cellStyle name="Normal 2 2 4 3 4 4 2" xfId="17711"/>
    <cellStyle name="Normal 2 2 4 3 4 5" xfId="13289"/>
    <cellStyle name="Normal 2 2 4 3 5" xfId="6848"/>
    <cellStyle name="Normal 2 2 4 3 5 2" xfId="12432"/>
    <cellStyle name="Normal 2 2 4 3 5 2 2" xfId="20383"/>
    <cellStyle name="Normal 2 2 4 3 5 3" xfId="15975"/>
    <cellStyle name="Normal 2 2 4 3 6" xfId="4458"/>
    <cellStyle name="Normal 2 2 4 3 6 2" xfId="10551"/>
    <cellStyle name="Normal 2 2 4 3 6 2 2" xfId="18519"/>
    <cellStyle name="Normal 2 2 4 3 6 3" xfId="14110"/>
    <cellStyle name="Normal 2 2 4 3 7" xfId="21376"/>
    <cellStyle name="Normal 2 2 4 4" xfId="1990"/>
    <cellStyle name="Normal 2 2 4 4 2" xfId="1991"/>
    <cellStyle name="Normal 2 2 4 4 2 2" xfId="1992"/>
    <cellStyle name="Normal 2 2 4 4 2 2 2" xfId="1993"/>
    <cellStyle name="Normal 2 2 4 4 2 2 2 2" xfId="5527"/>
    <cellStyle name="Normal 2 2 4 4 2 2 2 2 2" xfId="11499"/>
    <cellStyle name="Normal 2 2 4 4 2 2 2 2 2 2" xfId="19457"/>
    <cellStyle name="Normal 2 2 4 4 2 2 2 2 3" xfId="15048"/>
    <cellStyle name="Normal 2 2 4 4 2 2 2 3" xfId="8457"/>
    <cellStyle name="Normal 2 2 4 4 2 2 2 3 2" xfId="16912"/>
    <cellStyle name="Normal 2 2 4 4 2 2 2 4" xfId="9727"/>
    <cellStyle name="Normal 2 2 4 4 2 2 2 4 2" xfId="17712"/>
    <cellStyle name="Normal 2 2 4 4 2 2 2 5" xfId="13290"/>
    <cellStyle name="Normal 2 2 4 4 2 2 3" xfId="6854"/>
    <cellStyle name="Normal 2 2 4 4 2 2 3 2" xfId="12438"/>
    <cellStyle name="Normal 2 2 4 4 2 2 3 2 2" xfId="20389"/>
    <cellStyle name="Normal 2 2 4 4 2 2 3 3" xfId="15981"/>
    <cellStyle name="Normal 2 2 4 4 2 2 4" xfId="4464"/>
    <cellStyle name="Normal 2 2 4 4 2 2 4 2" xfId="10557"/>
    <cellStyle name="Normal 2 2 4 4 2 2 4 2 2" xfId="18525"/>
    <cellStyle name="Normal 2 2 4 4 2 2 4 3" xfId="14116"/>
    <cellStyle name="Normal 2 2 4 4 2 2 5" xfId="21382"/>
    <cellStyle name="Normal 2 2 4 4 2 3" xfId="1994"/>
    <cellStyle name="Normal 2 2 4 4 2 3 2" xfId="5526"/>
    <cellStyle name="Normal 2 2 4 4 2 3 2 2" xfId="11498"/>
    <cellStyle name="Normal 2 2 4 4 2 3 2 2 2" xfId="19456"/>
    <cellStyle name="Normal 2 2 4 4 2 3 2 3" xfId="15047"/>
    <cellStyle name="Normal 2 2 4 4 2 3 3" xfId="8458"/>
    <cellStyle name="Normal 2 2 4 4 2 3 3 2" xfId="16913"/>
    <cellStyle name="Normal 2 2 4 4 2 3 4" xfId="9728"/>
    <cellStyle name="Normal 2 2 4 4 2 3 4 2" xfId="17713"/>
    <cellStyle name="Normal 2 2 4 4 2 3 5" xfId="13291"/>
    <cellStyle name="Normal 2 2 4 4 2 4" xfId="6853"/>
    <cellStyle name="Normal 2 2 4 4 2 4 2" xfId="12437"/>
    <cellStyle name="Normal 2 2 4 4 2 4 2 2" xfId="20388"/>
    <cellStyle name="Normal 2 2 4 4 2 4 3" xfId="15980"/>
    <cellStyle name="Normal 2 2 4 4 2 5" xfId="4463"/>
    <cellStyle name="Normal 2 2 4 4 2 5 2" xfId="10556"/>
    <cellStyle name="Normal 2 2 4 4 2 5 2 2" xfId="18524"/>
    <cellStyle name="Normal 2 2 4 4 2 5 3" xfId="14115"/>
    <cellStyle name="Normal 2 2 4 4 2 6" xfId="21381"/>
    <cellStyle name="Normal 2 2 4 4 3" xfId="1995"/>
    <cellStyle name="Normal 2 2 4 4 3 2" xfId="1996"/>
    <cellStyle name="Normal 2 2 4 4 3 2 2" xfId="5528"/>
    <cellStyle name="Normal 2 2 4 4 3 2 2 2" xfId="11500"/>
    <cellStyle name="Normal 2 2 4 4 3 2 2 2 2" xfId="19458"/>
    <cellStyle name="Normal 2 2 4 4 3 2 2 3" xfId="15049"/>
    <cellStyle name="Normal 2 2 4 4 3 2 3" xfId="8459"/>
    <cellStyle name="Normal 2 2 4 4 3 2 3 2" xfId="16914"/>
    <cellStyle name="Normal 2 2 4 4 3 2 4" xfId="9729"/>
    <cellStyle name="Normal 2 2 4 4 3 2 4 2" xfId="17714"/>
    <cellStyle name="Normal 2 2 4 4 3 2 5" xfId="13292"/>
    <cellStyle name="Normal 2 2 4 4 3 3" xfId="6855"/>
    <cellStyle name="Normal 2 2 4 4 3 3 2" xfId="12439"/>
    <cellStyle name="Normal 2 2 4 4 3 3 2 2" xfId="20390"/>
    <cellStyle name="Normal 2 2 4 4 3 3 3" xfId="15982"/>
    <cellStyle name="Normal 2 2 4 4 3 4" xfId="4465"/>
    <cellStyle name="Normal 2 2 4 4 3 4 2" xfId="10558"/>
    <cellStyle name="Normal 2 2 4 4 3 4 2 2" xfId="18526"/>
    <cellStyle name="Normal 2 2 4 4 3 4 3" xfId="14117"/>
    <cellStyle name="Normal 2 2 4 4 3 5" xfId="21383"/>
    <cellStyle name="Normal 2 2 4 4 4" xfId="1997"/>
    <cellStyle name="Normal 2 2 4 4 4 2" xfId="5525"/>
    <cellStyle name="Normal 2 2 4 4 4 2 2" xfId="11497"/>
    <cellStyle name="Normal 2 2 4 4 4 2 2 2" xfId="19455"/>
    <cellStyle name="Normal 2 2 4 4 4 2 3" xfId="15046"/>
    <cellStyle name="Normal 2 2 4 4 4 3" xfId="8460"/>
    <cellStyle name="Normal 2 2 4 4 4 3 2" xfId="16915"/>
    <cellStyle name="Normal 2 2 4 4 4 4" xfId="9730"/>
    <cellStyle name="Normal 2 2 4 4 4 4 2" xfId="17715"/>
    <cellStyle name="Normal 2 2 4 4 4 5" xfId="13293"/>
    <cellStyle name="Normal 2 2 4 4 5" xfId="6852"/>
    <cellStyle name="Normal 2 2 4 4 5 2" xfId="12436"/>
    <cellStyle name="Normal 2 2 4 4 5 2 2" xfId="20387"/>
    <cellStyle name="Normal 2 2 4 4 5 3" xfId="15979"/>
    <cellStyle name="Normal 2 2 4 4 6" xfId="4462"/>
    <cellStyle name="Normal 2 2 4 4 6 2" xfId="10555"/>
    <cellStyle name="Normal 2 2 4 4 6 2 2" xfId="18523"/>
    <cellStyle name="Normal 2 2 4 4 6 3" xfId="14114"/>
    <cellStyle name="Normal 2 2 4 4 7" xfId="21380"/>
    <cellStyle name="Normal 2 2 4 5" xfId="1998"/>
    <cellStyle name="Normal 2 2 4 5 2" xfId="1999"/>
    <cellStyle name="Normal 2 2 4 5 2 2" xfId="2000"/>
    <cellStyle name="Normal 2 2 4 5 2 2 2" xfId="5530"/>
    <cellStyle name="Normal 2 2 4 5 2 2 2 2" xfId="11502"/>
    <cellStyle name="Normal 2 2 4 5 2 2 2 2 2" xfId="19460"/>
    <cellStyle name="Normal 2 2 4 5 2 2 2 3" xfId="15051"/>
    <cellStyle name="Normal 2 2 4 5 2 2 3" xfId="8461"/>
    <cellStyle name="Normal 2 2 4 5 2 2 3 2" xfId="16916"/>
    <cellStyle name="Normal 2 2 4 5 2 2 4" xfId="9731"/>
    <cellStyle name="Normal 2 2 4 5 2 2 4 2" xfId="17716"/>
    <cellStyle name="Normal 2 2 4 5 2 2 5" xfId="13294"/>
    <cellStyle name="Normal 2 2 4 5 2 3" xfId="6857"/>
    <cellStyle name="Normal 2 2 4 5 2 3 2" xfId="12441"/>
    <cellStyle name="Normal 2 2 4 5 2 3 2 2" xfId="20392"/>
    <cellStyle name="Normal 2 2 4 5 2 3 3" xfId="15984"/>
    <cellStyle name="Normal 2 2 4 5 2 4" xfId="4467"/>
    <cellStyle name="Normal 2 2 4 5 2 4 2" xfId="10560"/>
    <cellStyle name="Normal 2 2 4 5 2 4 2 2" xfId="18528"/>
    <cellStyle name="Normal 2 2 4 5 2 4 3" xfId="14119"/>
    <cellStyle name="Normal 2 2 4 5 2 5" xfId="21385"/>
    <cellStyle name="Normal 2 2 4 5 3" xfId="2001"/>
    <cellStyle name="Normal 2 2 4 5 3 2" xfId="5529"/>
    <cellStyle name="Normal 2 2 4 5 3 2 2" xfId="11501"/>
    <cellStyle name="Normal 2 2 4 5 3 2 2 2" xfId="19459"/>
    <cellStyle name="Normal 2 2 4 5 3 2 3" xfId="15050"/>
    <cellStyle name="Normal 2 2 4 5 3 3" xfId="8462"/>
    <cellStyle name="Normal 2 2 4 5 3 3 2" xfId="16917"/>
    <cellStyle name="Normal 2 2 4 5 3 4" xfId="9732"/>
    <cellStyle name="Normal 2 2 4 5 3 4 2" xfId="17717"/>
    <cellStyle name="Normal 2 2 4 5 3 5" xfId="13295"/>
    <cellStyle name="Normal 2 2 4 5 4" xfId="6856"/>
    <cellStyle name="Normal 2 2 4 5 4 2" xfId="12440"/>
    <cellStyle name="Normal 2 2 4 5 4 2 2" xfId="20391"/>
    <cellStyle name="Normal 2 2 4 5 4 3" xfId="15983"/>
    <cellStyle name="Normal 2 2 4 5 5" xfId="4466"/>
    <cellStyle name="Normal 2 2 4 5 5 2" xfId="10559"/>
    <cellStyle name="Normal 2 2 4 5 5 2 2" xfId="18527"/>
    <cellStyle name="Normal 2 2 4 5 5 3" xfId="14118"/>
    <cellStyle name="Normal 2 2 4 5 6" xfId="21384"/>
    <cellStyle name="Normal 2 2 4 6" xfId="2002"/>
    <cellStyle name="Normal 2 2 4 6 2" xfId="2003"/>
    <cellStyle name="Normal 2 2 4 6 2 2" xfId="2004"/>
    <cellStyle name="Normal 2 2 4 6 2 2 2" xfId="5532"/>
    <cellStyle name="Normal 2 2 4 6 2 2 2 2" xfId="11504"/>
    <cellStyle name="Normal 2 2 4 6 2 2 2 2 2" xfId="19462"/>
    <cellStyle name="Normal 2 2 4 6 2 2 2 3" xfId="15053"/>
    <cellStyle name="Normal 2 2 4 6 2 2 3" xfId="8463"/>
    <cellStyle name="Normal 2 2 4 6 2 2 3 2" xfId="16918"/>
    <cellStyle name="Normal 2 2 4 6 2 2 4" xfId="9733"/>
    <cellStyle name="Normal 2 2 4 6 2 2 4 2" xfId="17718"/>
    <cellStyle name="Normal 2 2 4 6 2 2 5" xfId="13296"/>
    <cellStyle name="Normal 2 2 4 6 2 3" xfId="6859"/>
    <cellStyle name="Normal 2 2 4 6 2 3 2" xfId="12443"/>
    <cellStyle name="Normal 2 2 4 6 2 3 2 2" xfId="20394"/>
    <cellStyle name="Normal 2 2 4 6 2 3 3" xfId="15986"/>
    <cellStyle name="Normal 2 2 4 6 2 4" xfId="4469"/>
    <cellStyle name="Normal 2 2 4 6 2 4 2" xfId="10562"/>
    <cellStyle name="Normal 2 2 4 6 2 4 2 2" xfId="18530"/>
    <cellStyle name="Normal 2 2 4 6 2 4 3" xfId="14121"/>
    <cellStyle name="Normal 2 2 4 6 2 5" xfId="21387"/>
    <cellStyle name="Normal 2 2 4 6 3" xfId="2005"/>
    <cellStyle name="Normal 2 2 4 6 3 2" xfId="5531"/>
    <cellStyle name="Normal 2 2 4 6 3 2 2" xfId="11503"/>
    <cellStyle name="Normal 2 2 4 6 3 2 2 2" xfId="19461"/>
    <cellStyle name="Normal 2 2 4 6 3 2 3" xfId="15052"/>
    <cellStyle name="Normal 2 2 4 6 3 3" xfId="8464"/>
    <cellStyle name="Normal 2 2 4 6 3 3 2" xfId="16919"/>
    <cellStyle name="Normal 2 2 4 6 3 4" xfId="9734"/>
    <cellStyle name="Normal 2 2 4 6 3 4 2" xfId="17719"/>
    <cellStyle name="Normal 2 2 4 6 3 5" xfId="13297"/>
    <cellStyle name="Normal 2 2 4 6 4" xfId="6858"/>
    <cellStyle name="Normal 2 2 4 6 4 2" xfId="12442"/>
    <cellStyle name="Normal 2 2 4 6 4 2 2" xfId="20393"/>
    <cellStyle name="Normal 2 2 4 6 4 3" xfId="15985"/>
    <cellStyle name="Normal 2 2 4 6 5" xfId="4468"/>
    <cellStyle name="Normal 2 2 4 6 5 2" xfId="10561"/>
    <cellStyle name="Normal 2 2 4 6 5 2 2" xfId="18529"/>
    <cellStyle name="Normal 2 2 4 6 5 3" xfId="14120"/>
    <cellStyle name="Normal 2 2 4 6 6" xfId="21386"/>
    <cellStyle name="Normal 2 2 4 7" xfId="2006"/>
    <cellStyle name="Normal 2 2 4 7 2" xfId="2007"/>
    <cellStyle name="Normal 2 2 4 7 2 2" xfId="5533"/>
    <cellStyle name="Normal 2 2 4 7 2 2 2" xfId="11505"/>
    <cellStyle name="Normal 2 2 4 7 2 2 2 2" xfId="19463"/>
    <cellStyle name="Normal 2 2 4 7 2 2 3" xfId="15054"/>
    <cellStyle name="Normal 2 2 4 7 2 3" xfId="8465"/>
    <cellStyle name="Normal 2 2 4 7 2 3 2" xfId="16920"/>
    <cellStyle name="Normal 2 2 4 7 2 4" xfId="9735"/>
    <cellStyle name="Normal 2 2 4 7 2 4 2" xfId="17720"/>
    <cellStyle name="Normal 2 2 4 7 2 5" xfId="13298"/>
    <cellStyle name="Normal 2 2 4 7 3" xfId="6860"/>
    <cellStyle name="Normal 2 2 4 7 3 2" xfId="12444"/>
    <cellStyle name="Normal 2 2 4 7 3 2 2" xfId="20395"/>
    <cellStyle name="Normal 2 2 4 7 3 3" xfId="15987"/>
    <cellStyle name="Normal 2 2 4 7 4" xfId="4470"/>
    <cellStyle name="Normal 2 2 4 7 4 2" xfId="10563"/>
    <cellStyle name="Normal 2 2 4 7 4 2 2" xfId="18531"/>
    <cellStyle name="Normal 2 2 4 7 4 3" xfId="14122"/>
    <cellStyle name="Normal 2 2 4 7 5" xfId="21388"/>
    <cellStyle name="Normal 2 2 4 8" xfId="2008"/>
    <cellStyle name="Normal 2 2 4 8 2" xfId="5516"/>
    <cellStyle name="Normal 2 2 4 8 2 2" xfId="11488"/>
    <cellStyle name="Normal 2 2 4 8 2 2 2" xfId="19446"/>
    <cellStyle name="Normal 2 2 4 8 2 3" xfId="15037"/>
    <cellStyle name="Normal 2 2 4 8 3" xfId="8466"/>
    <cellStyle name="Normal 2 2 4 8 3 2" xfId="16921"/>
    <cellStyle name="Normal 2 2 4 8 4" xfId="9736"/>
    <cellStyle name="Normal 2 2 4 8 4 2" xfId="17721"/>
    <cellStyle name="Normal 2 2 4 8 5" xfId="13299"/>
    <cellStyle name="Normal 2 2 4 9" xfId="6843"/>
    <cellStyle name="Normal 2 2 4 9 2" xfId="12427"/>
    <cellStyle name="Normal 2 2 4 9 2 2" xfId="20378"/>
    <cellStyle name="Normal 2 2 4 9 3" xfId="15970"/>
    <cellStyle name="Normal 2 2 5" xfId="2009"/>
    <cellStyle name="Normal 2 2 6" xfId="5515"/>
    <cellStyle name="Normal 2 2_52072-BOQ-Blank Form (New Tester STD IC Building R.0)" xfId="2010"/>
    <cellStyle name="Normal 2 3" xfId="2011"/>
    <cellStyle name="Normal 2 3 2" xfId="2012"/>
    <cellStyle name="Normal 2 3 3" xfId="2013"/>
    <cellStyle name="Normal 2 3 4" xfId="2014"/>
    <cellStyle name="Normal 2 3 4 2" xfId="2015"/>
    <cellStyle name="Normal 2 3 4 2 2" xfId="22140"/>
    <cellStyle name="Normal 2 3 4 2 3" xfId="22172"/>
    <cellStyle name="Normal 2 3 5" xfId="5534"/>
    <cellStyle name="Normal 2 4" xfId="2016"/>
    <cellStyle name="Normal 2 4 2" xfId="2017"/>
    <cellStyle name="Normal 2 4 3" xfId="2018"/>
    <cellStyle name="Normal 2 4 4" xfId="2019"/>
    <cellStyle name="Normal 2 4 5" xfId="5535"/>
    <cellStyle name="Normal 2 5" xfId="2020"/>
    <cellStyle name="Normal 2 6" xfId="2021"/>
    <cellStyle name="Normal 2 7" xfId="2022"/>
    <cellStyle name="Normal 2 7 2" xfId="2023"/>
    <cellStyle name="Normal 2 8" xfId="2024"/>
    <cellStyle name="Normal 2 8 10" xfId="4471"/>
    <cellStyle name="Normal 2 8 10 2" xfId="10564"/>
    <cellStyle name="Normal 2 8 10 2 2" xfId="18532"/>
    <cellStyle name="Normal 2 8 10 3" xfId="14123"/>
    <cellStyle name="Normal 2 8 11" xfId="21389"/>
    <cellStyle name="Normal 2 8 2" xfId="2025"/>
    <cellStyle name="Normal 2 8 2 2" xfId="2026"/>
    <cellStyle name="Normal 2 8 2 2 2" xfId="2027"/>
    <cellStyle name="Normal 2 8 2 2 2 2" xfId="2028"/>
    <cellStyle name="Normal 2 8 2 2 2 2 2" xfId="5539"/>
    <cellStyle name="Normal 2 8 2 2 2 2 2 2" xfId="11509"/>
    <cellStyle name="Normal 2 8 2 2 2 2 2 2 2" xfId="19467"/>
    <cellStyle name="Normal 2 8 2 2 2 2 2 3" xfId="15058"/>
    <cellStyle name="Normal 2 8 2 2 2 2 3" xfId="8467"/>
    <cellStyle name="Normal 2 8 2 2 2 2 3 2" xfId="16922"/>
    <cellStyle name="Normal 2 8 2 2 2 2 4" xfId="9737"/>
    <cellStyle name="Normal 2 8 2 2 2 2 4 2" xfId="17722"/>
    <cellStyle name="Normal 2 8 2 2 2 2 5" xfId="13301"/>
    <cellStyle name="Normal 2 8 2 2 2 3" xfId="6867"/>
    <cellStyle name="Normal 2 8 2 2 2 3 2" xfId="12448"/>
    <cellStyle name="Normal 2 8 2 2 2 3 2 2" xfId="20399"/>
    <cellStyle name="Normal 2 8 2 2 2 3 3" xfId="15991"/>
    <cellStyle name="Normal 2 8 2 2 2 4" xfId="4474"/>
    <cellStyle name="Normal 2 8 2 2 2 4 2" xfId="10567"/>
    <cellStyle name="Normal 2 8 2 2 2 4 2 2" xfId="18535"/>
    <cellStyle name="Normal 2 8 2 2 2 4 3" xfId="14126"/>
    <cellStyle name="Normal 2 8 2 2 2 5" xfId="21392"/>
    <cellStyle name="Normal 2 8 2 2 3" xfId="2029"/>
    <cellStyle name="Normal 2 8 2 2 3 2" xfId="5538"/>
    <cellStyle name="Normal 2 8 2 2 3 2 2" xfId="11508"/>
    <cellStyle name="Normal 2 8 2 2 3 2 2 2" xfId="19466"/>
    <cellStyle name="Normal 2 8 2 2 3 2 3" xfId="15057"/>
    <cellStyle name="Normal 2 8 2 2 3 3" xfId="8468"/>
    <cellStyle name="Normal 2 8 2 2 3 3 2" xfId="16923"/>
    <cellStyle name="Normal 2 8 2 2 3 4" xfId="9738"/>
    <cellStyle name="Normal 2 8 2 2 3 4 2" xfId="17723"/>
    <cellStyle name="Normal 2 8 2 2 3 5" xfId="13302"/>
    <cellStyle name="Normal 2 8 2 2 4" xfId="6866"/>
    <cellStyle name="Normal 2 8 2 2 4 2" xfId="12447"/>
    <cellStyle name="Normal 2 8 2 2 4 2 2" xfId="20398"/>
    <cellStyle name="Normal 2 8 2 2 4 3" xfId="15990"/>
    <cellStyle name="Normal 2 8 2 2 5" xfId="4473"/>
    <cellStyle name="Normal 2 8 2 2 5 2" xfId="10566"/>
    <cellStyle name="Normal 2 8 2 2 5 2 2" xfId="18534"/>
    <cellStyle name="Normal 2 8 2 2 5 3" xfId="14125"/>
    <cellStyle name="Normal 2 8 2 2 6" xfId="21391"/>
    <cellStyle name="Normal 2 8 2 3" xfId="2030"/>
    <cellStyle name="Normal 2 8 2 3 2" xfId="2031"/>
    <cellStyle name="Normal 2 8 2 3 2 2" xfId="5540"/>
    <cellStyle name="Normal 2 8 2 3 2 2 2" xfId="11510"/>
    <cellStyle name="Normal 2 8 2 3 2 2 2 2" xfId="19468"/>
    <cellStyle name="Normal 2 8 2 3 2 2 3" xfId="15059"/>
    <cellStyle name="Normal 2 8 2 3 2 3" xfId="8469"/>
    <cellStyle name="Normal 2 8 2 3 2 3 2" xfId="16924"/>
    <cellStyle name="Normal 2 8 2 3 2 4" xfId="9739"/>
    <cellStyle name="Normal 2 8 2 3 2 4 2" xfId="17724"/>
    <cellStyle name="Normal 2 8 2 3 2 5" xfId="13303"/>
    <cellStyle name="Normal 2 8 2 3 3" xfId="6868"/>
    <cellStyle name="Normal 2 8 2 3 3 2" xfId="12449"/>
    <cellStyle name="Normal 2 8 2 3 3 2 2" xfId="20400"/>
    <cellStyle name="Normal 2 8 2 3 3 3" xfId="15992"/>
    <cellStyle name="Normal 2 8 2 3 4" xfId="4475"/>
    <cellStyle name="Normal 2 8 2 3 4 2" xfId="10568"/>
    <cellStyle name="Normal 2 8 2 3 4 2 2" xfId="18536"/>
    <cellStyle name="Normal 2 8 2 3 4 3" xfId="14127"/>
    <cellStyle name="Normal 2 8 2 3 5" xfId="21393"/>
    <cellStyle name="Normal 2 8 2 4" xfId="2032"/>
    <cellStyle name="Normal 2 8 2 4 2" xfId="5537"/>
    <cellStyle name="Normal 2 8 2 4 2 2" xfId="11507"/>
    <cellStyle name="Normal 2 8 2 4 2 2 2" xfId="19465"/>
    <cellStyle name="Normal 2 8 2 4 2 3" xfId="15056"/>
    <cellStyle name="Normal 2 8 2 4 3" xfId="8470"/>
    <cellStyle name="Normal 2 8 2 4 3 2" xfId="16925"/>
    <cellStyle name="Normal 2 8 2 4 4" xfId="9740"/>
    <cellStyle name="Normal 2 8 2 4 4 2" xfId="17725"/>
    <cellStyle name="Normal 2 8 2 4 5" xfId="13304"/>
    <cellStyle name="Normal 2 8 2 5" xfId="6865"/>
    <cellStyle name="Normal 2 8 2 5 2" xfId="12446"/>
    <cellStyle name="Normal 2 8 2 5 2 2" xfId="20397"/>
    <cellStyle name="Normal 2 8 2 5 3" xfId="15989"/>
    <cellStyle name="Normal 2 8 2 6" xfId="4472"/>
    <cellStyle name="Normal 2 8 2 6 2" xfId="10565"/>
    <cellStyle name="Normal 2 8 2 6 2 2" xfId="18533"/>
    <cellStyle name="Normal 2 8 2 6 3" xfId="14124"/>
    <cellStyle name="Normal 2 8 2 7" xfId="21390"/>
    <cellStyle name="Normal 2 8 3" xfId="2033"/>
    <cellStyle name="Normal 2 8 3 2" xfId="2034"/>
    <cellStyle name="Normal 2 8 3 2 2" xfId="2035"/>
    <cellStyle name="Normal 2 8 3 2 2 2" xfId="2036"/>
    <cellStyle name="Normal 2 8 3 2 2 2 2" xfId="5543"/>
    <cellStyle name="Normal 2 8 3 2 2 2 2 2" xfId="11513"/>
    <cellStyle name="Normal 2 8 3 2 2 2 2 2 2" xfId="19471"/>
    <cellStyle name="Normal 2 8 3 2 2 2 2 3" xfId="15062"/>
    <cellStyle name="Normal 2 8 3 2 2 2 3" xfId="8471"/>
    <cellStyle name="Normal 2 8 3 2 2 2 3 2" xfId="16926"/>
    <cellStyle name="Normal 2 8 3 2 2 2 4" xfId="9741"/>
    <cellStyle name="Normal 2 8 3 2 2 2 4 2" xfId="17726"/>
    <cellStyle name="Normal 2 8 3 2 2 2 5" xfId="13305"/>
    <cellStyle name="Normal 2 8 3 2 2 3" xfId="6871"/>
    <cellStyle name="Normal 2 8 3 2 2 3 2" xfId="12452"/>
    <cellStyle name="Normal 2 8 3 2 2 3 2 2" xfId="20403"/>
    <cellStyle name="Normal 2 8 3 2 2 3 3" xfId="15995"/>
    <cellStyle name="Normal 2 8 3 2 2 4" xfId="4478"/>
    <cellStyle name="Normal 2 8 3 2 2 4 2" xfId="10571"/>
    <cellStyle name="Normal 2 8 3 2 2 4 2 2" xfId="18539"/>
    <cellStyle name="Normal 2 8 3 2 2 4 3" xfId="14130"/>
    <cellStyle name="Normal 2 8 3 2 2 5" xfId="21396"/>
    <cellStyle name="Normal 2 8 3 2 3" xfId="2037"/>
    <cellStyle name="Normal 2 8 3 2 3 2" xfId="5542"/>
    <cellStyle name="Normal 2 8 3 2 3 2 2" xfId="11512"/>
    <cellStyle name="Normal 2 8 3 2 3 2 2 2" xfId="19470"/>
    <cellStyle name="Normal 2 8 3 2 3 2 3" xfId="15061"/>
    <cellStyle name="Normal 2 8 3 2 3 3" xfId="8472"/>
    <cellStyle name="Normal 2 8 3 2 3 3 2" xfId="16927"/>
    <cellStyle name="Normal 2 8 3 2 3 4" xfId="9742"/>
    <cellStyle name="Normal 2 8 3 2 3 4 2" xfId="17727"/>
    <cellStyle name="Normal 2 8 3 2 3 5" xfId="13306"/>
    <cellStyle name="Normal 2 8 3 2 4" xfId="6870"/>
    <cellStyle name="Normal 2 8 3 2 4 2" xfId="12451"/>
    <cellStyle name="Normal 2 8 3 2 4 2 2" xfId="20402"/>
    <cellStyle name="Normal 2 8 3 2 4 3" xfId="15994"/>
    <cellStyle name="Normal 2 8 3 2 5" xfId="4477"/>
    <cellStyle name="Normal 2 8 3 2 5 2" xfId="10570"/>
    <cellStyle name="Normal 2 8 3 2 5 2 2" xfId="18538"/>
    <cellStyle name="Normal 2 8 3 2 5 3" xfId="14129"/>
    <cellStyle name="Normal 2 8 3 2 6" xfId="21395"/>
    <cellStyle name="Normal 2 8 3 3" xfId="2038"/>
    <cellStyle name="Normal 2 8 3 3 2" xfId="2039"/>
    <cellStyle name="Normal 2 8 3 3 2 2" xfId="5544"/>
    <cellStyle name="Normal 2 8 3 3 2 2 2" xfId="11514"/>
    <cellStyle name="Normal 2 8 3 3 2 2 2 2" xfId="19472"/>
    <cellStyle name="Normal 2 8 3 3 2 2 3" xfId="15063"/>
    <cellStyle name="Normal 2 8 3 3 2 3" xfId="8473"/>
    <cellStyle name="Normal 2 8 3 3 2 3 2" xfId="16928"/>
    <cellStyle name="Normal 2 8 3 3 2 4" xfId="9743"/>
    <cellStyle name="Normal 2 8 3 3 2 4 2" xfId="17728"/>
    <cellStyle name="Normal 2 8 3 3 2 5" xfId="13307"/>
    <cellStyle name="Normal 2 8 3 3 3" xfId="6872"/>
    <cellStyle name="Normal 2 8 3 3 3 2" xfId="12453"/>
    <cellStyle name="Normal 2 8 3 3 3 2 2" xfId="20404"/>
    <cellStyle name="Normal 2 8 3 3 3 3" xfId="15996"/>
    <cellStyle name="Normal 2 8 3 3 4" xfId="4479"/>
    <cellStyle name="Normal 2 8 3 3 4 2" xfId="10572"/>
    <cellStyle name="Normal 2 8 3 3 4 2 2" xfId="18540"/>
    <cellStyle name="Normal 2 8 3 3 4 3" xfId="14131"/>
    <cellStyle name="Normal 2 8 3 3 5" xfId="21397"/>
    <cellStyle name="Normal 2 8 3 4" xfId="2040"/>
    <cellStyle name="Normal 2 8 3 4 2" xfId="5541"/>
    <cellStyle name="Normal 2 8 3 4 2 2" xfId="11511"/>
    <cellStyle name="Normal 2 8 3 4 2 2 2" xfId="19469"/>
    <cellStyle name="Normal 2 8 3 4 2 3" xfId="15060"/>
    <cellStyle name="Normal 2 8 3 4 3" xfId="8474"/>
    <cellStyle name="Normal 2 8 3 4 3 2" xfId="16929"/>
    <cellStyle name="Normal 2 8 3 4 4" xfId="9744"/>
    <cellStyle name="Normal 2 8 3 4 4 2" xfId="17729"/>
    <cellStyle name="Normal 2 8 3 4 5" xfId="13308"/>
    <cellStyle name="Normal 2 8 3 5" xfId="6869"/>
    <cellStyle name="Normal 2 8 3 5 2" xfId="12450"/>
    <cellStyle name="Normal 2 8 3 5 2 2" xfId="20401"/>
    <cellStyle name="Normal 2 8 3 5 3" xfId="15993"/>
    <cellStyle name="Normal 2 8 3 6" xfId="4476"/>
    <cellStyle name="Normal 2 8 3 6 2" xfId="10569"/>
    <cellStyle name="Normal 2 8 3 6 2 2" xfId="18537"/>
    <cellStyle name="Normal 2 8 3 6 3" xfId="14128"/>
    <cellStyle name="Normal 2 8 3 7" xfId="21394"/>
    <cellStyle name="Normal 2 8 4" xfId="2041"/>
    <cellStyle name="Normal 2 8 4 2" xfId="2042"/>
    <cellStyle name="Normal 2 8 4 2 2" xfId="2043"/>
    <cellStyle name="Normal 2 8 4 2 2 2" xfId="2044"/>
    <cellStyle name="Normal 2 8 4 2 2 2 2" xfId="5547"/>
    <cellStyle name="Normal 2 8 4 2 2 2 2 2" xfId="11517"/>
    <cellStyle name="Normal 2 8 4 2 2 2 2 2 2" xfId="19475"/>
    <cellStyle name="Normal 2 8 4 2 2 2 2 3" xfId="15066"/>
    <cellStyle name="Normal 2 8 4 2 2 2 3" xfId="8475"/>
    <cellStyle name="Normal 2 8 4 2 2 2 3 2" xfId="16930"/>
    <cellStyle name="Normal 2 8 4 2 2 2 4" xfId="9745"/>
    <cellStyle name="Normal 2 8 4 2 2 2 4 2" xfId="17730"/>
    <cellStyle name="Normal 2 8 4 2 2 2 5" xfId="13309"/>
    <cellStyle name="Normal 2 8 4 2 2 3" xfId="6875"/>
    <cellStyle name="Normal 2 8 4 2 2 3 2" xfId="12456"/>
    <cellStyle name="Normal 2 8 4 2 2 3 2 2" xfId="20407"/>
    <cellStyle name="Normal 2 8 4 2 2 3 3" xfId="15999"/>
    <cellStyle name="Normal 2 8 4 2 2 4" xfId="4482"/>
    <cellStyle name="Normal 2 8 4 2 2 4 2" xfId="10575"/>
    <cellStyle name="Normal 2 8 4 2 2 4 2 2" xfId="18543"/>
    <cellStyle name="Normal 2 8 4 2 2 4 3" xfId="14134"/>
    <cellStyle name="Normal 2 8 4 2 2 5" xfId="21400"/>
    <cellStyle name="Normal 2 8 4 2 3" xfId="2045"/>
    <cellStyle name="Normal 2 8 4 2 3 2" xfId="5546"/>
    <cellStyle name="Normal 2 8 4 2 3 2 2" xfId="11516"/>
    <cellStyle name="Normal 2 8 4 2 3 2 2 2" xfId="19474"/>
    <cellStyle name="Normal 2 8 4 2 3 2 3" xfId="15065"/>
    <cellStyle name="Normal 2 8 4 2 3 3" xfId="8476"/>
    <cellStyle name="Normal 2 8 4 2 3 3 2" xfId="16931"/>
    <cellStyle name="Normal 2 8 4 2 3 4" xfId="9746"/>
    <cellStyle name="Normal 2 8 4 2 3 4 2" xfId="17731"/>
    <cellStyle name="Normal 2 8 4 2 3 5" xfId="13310"/>
    <cellStyle name="Normal 2 8 4 2 4" xfId="6874"/>
    <cellStyle name="Normal 2 8 4 2 4 2" xfId="12455"/>
    <cellStyle name="Normal 2 8 4 2 4 2 2" xfId="20406"/>
    <cellStyle name="Normal 2 8 4 2 4 3" xfId="15998"/>
    <cellStyle name="Normal 2 8 4 2 5" xfId="4481"/>
    <cellStyle name="Normal 2 8 4 2 5 2" xfId="10574"/>
    <cellStyle name="Normal 2 8 4 2 5 2 2" xfId="18542"/>
    <cellStyle name="Normal 2 8 4 2 5 3" xfId="14133"/>
    <cellStyle name="Normal 2 8 4 2 6" xfId="21399"/>
    <cellStyle name="Normal 2 8 4 3" xfId="2046"/>
    <cellStyle name="Normal 2 8 4 3 2" xfId="2047"/>
    <cellStyle name="Normal 2 8 4 3 2 2" xfId="5548"/>
    <cellStyle name="Normal 2 8 4 3 2 2 2" xfId="11518"/>
    <cellStyle name="Normal 2 8 4 3 2 2 2 2" xfId="19476"/>
    <cellStyle name="Normal 2 8 4 3 2 2 3" xfId="15067"/>
    <cellStyle name="Normal 2 8 4 3 2 3" xfId="8477"/>
    <cellStyle name="Normal 2 8 4 3 2 3 2" xfId="16932"/>
    <cellStyle name="Normal 2 8 4 3 2 4" xfId="9747"/>
    <cellStyle name="Normal 2 8 4 3 2 4 2" xfId="17732"/>
    <cellStyle name="Normal 2 8 4 3 2 5" xfId="13311"/>
    <cellStyle name="Normal 2 8 4 3 3" xfId="6876"/>
    <cellStyle name="Normal 2 8 4 3 3 2" xfId="12457"/>
    <cellStyle name="Normal 2 8 4 3 3 2 2" xfId="20408"/>
    <cellStyle name="Normal 2 8 4 3 3 3" xfId="16000"/>
    <cellStyle name="Normal 2 8 4 3 4" xfId="4483"/>
    <cellStyle name="Normal 2 8 4 3 4 2" xfId="10576"/>
    <cellStyle name="Normal 2 8 4 3 4 2 2" xfId="18544"/>
    <cellStyle name="Normal 2 8 4 3 4 3" xfId="14135"/>
    <cellStyle name="Normal 2 8 4 3 5" xfId="21401"/>
    <cellStyle name="Normal 2 8 4 4" xfId="2048"/>
    <cellStyle name="Normal 2 8 4 4 2" xfId="5545"/>
    <cellStyle name="Normal 2 8 4 4 2 2" xfId="11515"/>
    <cellStyle name="Normal 2 8 4 4 2 2 2" xfId="19473"/>
    <cellStyle name="Normal 2 8 4 4 2 3" xfId="15064"/>
    <cellStyle name="Normal 2 8 4 4 3" xfId="8478"/>
    <cellStyle name="Normal 2 8 4 4 3 2" xfId="16933"/>
    <cellStyle name="Normal 2 8 4 4 4" xfId="9748"/>
    <cellStyle name="Normal 2 8 4 4 4 2" xfId="17733"/>
    <cellStyle name="Normal 2 8 4 4 5" xfId="13312"/>
    <cellStyle name="Normal 2 8 4 5" xfId="6873"/>
    <cellStyle name="Normal 2 8 4 5 2" xfId="12454"/>
    <cellStyle name="Normal 2 8 4 5 2 2" xfId="20405"/>
    <cellStyle name="Normal 2 8 4 5 3" xfId="15997"/>
    <cellStyle name="Normal 2 8 4 6" xfId="4480"/>
    <cellStyle name="Normal 2 8 4 6 2" xfId="10573"/>
    <cellStyle name="Normal 2 8 4 6 2 2" xfId="18541"/>
    <cellStyle name="Normal 2 8 4 6 3" xfId="14132"/>
    <cellStyle name="Normal 2 8 4 7" xfId="21398"/>
    <cellStyle name="Normal 2 8 5" xfId="2049"/>
    <cellStyle name="Normal 2 8 5 2" xfId="2050"/>
    <cellStyle name="Normal 2 8 5 2 2" xfId="2051"/>
    <cellStyle name="Normal 2 8 5 2 2 2" xfId="5550"/>
    <cellStyle name="Normal 2 8 5 2 2 2 2" xfId="11520"/>
    <cellStyle name="Normal 2 8 5 2 2 2 2 2" xfId="19478"/>
    <cellStyle name="Normal 2 8 5 2 2 2 3" xfId="15069"/>
    <cellStyle name="Normal 2 8 5 2 2 3" xfId="8479"/>
    <cellStyle name="Normal 2 8 5 2 2 3 2" xfId="16934"/>
    <cellStyle name="Normal 2 8 5 2 2 4" xfId="9749"/>
    <cellStyle name="Normal 2 8 5 2 2 4 2" xfId="17734"/>
    <cellStyle name="Normal 2 8 5 2 2 5" xfId="13313"/>
    <cellStyle name="Normal 2 8 5 2 3" xfId="6878"/>
    <cellStyle name="Normal 2 8 5 2 3 2" xfId="12459"/>
    <cellStyle name="Normal 2 8 5 2 3 2 2" xfId="20410"/>
    <cellStyle name="Normal 2 8 5 2 3 3" xfId="16002"/>
    <cellStyle name="Normal 2 8 5 2 4" xfId="4485"/>
    <cellStyle name="Normal 2 8 5 2 4 2" xfId="10578"/>
    <cellStyle name="Normal 2 8 5 2 4 2 2" xfId="18546"/>
    <cellStyle name="Normal 2 8 5 2 4 3" xfId="14137"/>
    <cellStyle name="Normal 2 8 5 2 5" xfId="21403"/>
    <cellStyle name="Normal 2 8 5 3" xfId="2052"/>
    <cellStyle name="Normal 2 8 5 3 2" xfId="5549"/>
    <cellStyle name="Normal 2 8 5 3 2 2" xfId="11519"/>
    <cellStyle name="Normal 2 8 5 3 2 2 2" xfId="19477"/>
    <cellStyle name="Normal 2 8 5 3 2 3" xfId="15068"/>
    <cellStyle name="Normal 2 8 5 3 3" xfId="8480"/>
    <cellStyle name="Normal 2 8 5 3 3 2" xfId="16935"/>
    <cellStyle name="Normal 2 8 5 3 4" xfId="9750"/>
    <cellStyle name="Normal 2 8 5 3 4 2" xfId="17735"/>
    <cellStyle name="Normal 2 8 5 3 5" xfId="13314"/>
    <cellStyle name="Normal 2 8 5 4" xfId="6877"/>
    <cellStyle name="Normal 2 8 5 4 2" xfId="12458"/>
    <cellStyle name="Normal 2 8 5 4 2 2" xfId="20409"/>
    <cellStyle name="Normal 2 8 5 4 3" xfId="16001"/>
    <cellStyle name="Normal 2 8 5 5" xfId="4484"/>
    <cellStyle name="Normal 2 8 5 5 2" xfId="10577"/>
    <cellStyle name="Normal 2 8 5 5 2 2" xfId="18545"/>
    <cellStyle name="Normal 2 8 5 5 3" xfId="14136"/>
    <cellStyle name="Normal 2 8 5 6" xfId="21402"/>
    <cellStyle name="Normal 2 8 6" xfId="2053"/>
    <cellStyle name="Normal 2 8 6 2" xfId="2054"/>
    <cellStyle name="Normal 2 8 6 2 2" xfId="2055"/>
    <cellStyle name="Normal 2 8 6 2 2 2" xfId="5552"/>
    <cellStyle name="Normal 2 8 6 2 2 2 2" xfId="11522"/>
    <cellStyle name="Normal 2 8 6 2 2 2 2 2" xfId="19480"/>
    <cellStyle name="Normal 2 8 6 2 2 2 3" xfId="15071"/>
    <cellStyle name="Normal 2 8 6 2 2 3" xfId="8481"/>
    <cellStyle name="Normal 2 8 6 2 2 3 2" xfId="16936"/>
    <cellStyle name="Normal 2 8 6 2 2 4" xfId="9752"/>
    <cellStyle name="Normal 2 8 6 2 2 4 2" xfId="17736"/>
    <cellStyle name="Normal 2 8 6 2 2 5" xfId="13315"/>
    <cellStyle name="Normal 2 8 6 2 3" xfId="6880"/>
    <cellStyle name="Normal 2 8 6 2 3 2" xfId="12461"/>
    <cellStyle name="Normal 2 8 6 2 3 2 2" xfId="20412"/>
    <cellStyle name="Normal 2 8 6 2 3 3" xfId="16004"/>
    <cellStyle name="Normal 2 8 6 2 4" xfId="4487"/>
    <cellStyle name="Normal 2 8 6 2 4 2" xfId="10580"/>
    <cellStyle name="Normal 2 8 6 2 4 2 2" xfId="18548"/>
    <cellStyle name="Normal 2 8 6 2 4 3" xfId="14139"/>
    <cellStyle name="Normal 2 8 6 2 5" xfId="21405"/>
    <cellStyle name="Normal 2 8 6 3" xfId="2056"/>
    <cellStyle name="Normal 2 8 6 3 2" xfId="5551"/>
    <cellStyle name="Normal 2 8 6 3 2 2" xfId="11521"/>
    <cellStyle name="Normal 2 8 6 3 2 2 2" xfId="19479"/>
    <cellStyle name="Normal 2 8 6 3 2 3" xfId="15070"/>
    <cellStyle name="Normal 2 8 6 3 3" xfId="8482"/>
    <cellStyle name="Normal 2 8 6 3 3 2" xfId="16937"/>
    <cellStyle name="Normal 2 8 6 3 4" xfId="9753"/>
    <cellStyle name="Normal 2 8 6 3 4 2" xfId="17737"/>
    <cellStyle name="Normal 2 8 6 3 5" xfId="13316"/>
    <cellStyle name="Normal 2 8 6 4" xfId="6879"/>
    <cellStyle name="Normal 2 8 6 4 2" xfId="12460"/>
    <cellStyle name="Normal 2 8 6 4 2 2" xfId="20411"/>
    <cellStyle name="Normal 2 8 6 4 3" xfId="16003"/>
    <cellStyle name="Normal 2 8 6 5" xfId="4486"/>
    <cellStyle name="Normal 2 8 6 5 2" xfId="10579"/>
    <cellStyle name="Normal 2 8 6 5 2 2" xfId="18547"/>
    <cellStyle name="Normal 2 8 6 5 3" xfId="14138"/>
    <cellStyle name="Normal 2 8 6 6" xfId="21404"/>
    <cellStyle name="Normal 2 8 7" xfId="2057"/>
    <cellStyle name="Normal 2 8 7 2" xfId="2058"/>
    <cellStyle name="Normal 2 8 7 2 2" xfId="5553"/>
    <cellStyle name="Normal 2 8 7 2 2 2" xfId="11523"/>
    <cellStyle name="Normal 2 8 7 2 2 2 2" xfId="19481"/>
    <cellStyle name="Normal 2 8 7 2 2 3" xfId="15072"/>
    <cellStyle name="Normal 2 8 7 2 3" xfId="8483"/>
    <cellStyle name="Normal 2 8 7 2 3 2" xfId="16938"/>
    <cellStyle name="Normal 2 8 7 2 4" xfId="9754"/>
    <cellStyle name="Normal 2 8 7 2 4 2" xfId="17738"/>
    <cellStyle name="Normal 2 8 7 2 5" xfId="13317"/>
    <cellStyle name="Normal 2 8 7 3" xfId="6881"/>
    <cellStyle name="Normal 2 8 7 3 2" xfId="12462"/>
    <cellStyle name="Normal 2 8 7 3 2 2" xfId="20413"/>
    <cellStyle name="Normal 2 8 7 3 3" xfId="16005"/>
    <cellStyle name="Normal 2 8 7 4" xfId="4488"/>
    <cellStyle name="Normal 2 8 7 4 2" xfId="10581"/>
    <cellStyle name="Normal 2 8 7 4 2 2" xfId="18549"/>
    <cellStyle name="Normal 2 8 7 4 3" xfId="14140"/>
    <cellStyle name="Normal 2 8 7 5" xfId="21406"/>
    <cellStyle name="Normal 2 8 8" xfId="2059"/>
    <cellStyle name="Normal 2 8 8 2" xfId="5536"/>
    <cellStyle name="Normal 2 8 8 2 2" xfId="11506"/>
    <cellStyle name="Normal 2 8 8 2 2 2" xfId="19464"/>
    <cellStyle name="Normal 2 8 8 2 3" xfId="15055"/>
    <cellStyle name="Normal 2 8 8 3" xfId="8484"/>
    <cellStyle name="Normal 2 8 8 3 2" xfId="16939"/>
    <cellStyle name="Normal 2 8 8 4" xfId="9755"/>
    <cellStyle name="Normal 2 8 8 4 2" xfId="17739"/>
    <cellStyle name="Normal 2 8 8 5" xfId="13318"/>
    <cellStyle name="Normal 2 8 9" xfId="6864"/>
    <cellStyle name="Normal 2 8 9 2" xfId="12445"/>
    <cellStyle name="Normal 2 8 9 2 2" xfId="20396"/>
    <cellStyle name="Normal 2 8 9 3" xfId="15988"/>
    <cellStyle name="Normal 2 9" xfId="2060"/>
    <cellStyle name="Normal 2_01-15-10 Blank BOQ" xfId="2061"/>
    <cellStyle name="Normal 20" xfId="2062"/>
    <cellStyle name="Normal 20 2" xfId="2063"/>
    <cellStyle name="Normal 20 2 2" xfId="4490"/>
    <cellStyle name="Normal 20 3" xfId="4489"/>
    <cellStyle name="Normal 20_Book1" xfId="2064"/>
    <cellStyle name="Normal 200" xfId="6282"/>
    <cellStyle name="Normal 201" xfId="2065"/>
    <cellStyle name="Normal 202" xfId="6301"/>
    <cellStyle name="Normal 203" xfId="6302"/>
    <cellStyle name="Normal 204" xfId="8177"/>
    <cellStyle name="Normal 205" xfId="8196"/>
    <cellStyle name="Normal 206" xfId="8195"/>
    <cellStyle name="Normal 207" xfId="4192"/>
    <cellStyle name="Normal 208" xfId="8183"/>
    <cellStyle name="Normal 209" xfId="8193"/>
    <cellStyle name="Normal 21" xfId="2066"/>
    <cellStyle name="Normal 21 2" xfId="2067"/>
    <cellStyle name="Normal 21 2 2" xfId="4492"/>
    <cellStyle name="Normal 21 3" xfId="4491"/>
    <cellStyle name="Normal 21_Book1" xfId="2068"/>
    <cellStyle name="Normal 210" xfId="4850"/>
    <cellStyle name="Normal 211" xfId="8176"/>
    <cellStyle name="Normal 212" xfId="8171"/>
    <cellStyle name="Normal 213" xfId="4382"/>
    <cellStyle name="Normal 214" xfId="4452"/>
    <cellStyle name="Normal 215" xfId="8189"/>
    <cellStyle name="Normal 216" xfId="4199"/>
    <cellStyle name="Normal 217" xfId="4383"/>
    <cellStyle name="Normal 218" xfId="4380"/>
    <cellStyle name="Normal 219" xfId="8186"/>
    <cellStyle name="Normal 22" xfId="2069"/>
    <cellStyle name="Normal 22 2" xfId="2070"/>
    <cellStyle name="Normal 22 2 2" xfId="4494"/>
    <cellStyle name="Normal 22 3" xfId="4493"/>
    <cellStyle name="Normal 22_Book1" xfId="2071"/>
    <cellStyle name="Normal 220" xfId="8192"/>
    <cellStyle name="Normal 221" xfId="8179"/>
    <cellStyle name="Normal 222" xfId="8190"/>
    <cellStyle name="Normal 223" xfId="8182"/>
    <cellStyle name="Normal 224" xfId="4378"/>
    <cellStyle name="Normal 225" xfId="8194"/>
    <cellStyle name="Normal 226" xfId="8187"/>
    <cellStyle name="Normal 227" xfId="8173"/>
    <cellStyle name="Normal 228" xfId="8175"/>
    <cellStyle name="Normal 229" xfId="8185"/>
    <cellStyle name="Normal 23" xfId="2072"/>
    <cellStyle name="Normal 23 2" xfId="2073"/>
    <cellStyle name="Normal 23 2 2" xfId="4496"/>
    <cellStyle name="Normal 23 3" xfId="4495"/>
    <cellStyle name="Normal 23_Book1" xfId="2074"/>
    <cellStyle name="Normal 230" xfId="8191"/>
    <cellStyle name="Normal 231" xfId="8184"/>
    <cellStyle name="Normal 232" xfId="4852"/>
    <cellStyle name="Normal 233" xfId="4447"/>
    <cellStyle name="Normal 234" xfId="4238"/>
    <cellStyle name="Normal 235" xfId="8188"/>
    <cellStyle name="Normal 236" xfId="8180"/>
    <cellStyle name="Normal 237" xfId="8197"/>
    <cellStyle name="Normal 238" xfId="8181"/>
    <cellStyle name="Normal 239" xfId="8198"/>
    <cellStyle name="Normal 24" xfId="2075"/>
    <cellStyle name="Normal 24 2" xfId="2076"/>
    <cellStyle name="Normal 24 2 2" xfId="4498"/>
    <cellStyle name="Normal 24 3" xfId="4497"/>
    <cellStyle name="Normal 24_Book1" xfId="2077"/>
    <cellStyle name="Normal 240" xfId="4381"/>
    <cellStyle name="Normal 241" xfId="8178"/>
    <cellStyle name="Normal 242" xfId="8174"/>
    <cellStyle name="Normal 243" xfId="8172"/>
    <cellStyle name="Normal 244" xfId="8205"/>
    <cellStyle name="Normal 245" xfId="8200"/>
    <cellStyle name="Normal 246" xfId="8211"/>
    <cellStyle name="Normal 247" xfId="8201"/>
    <cellStyle name="Normal 248" xfId="9228"/>
    <cellStyle name="Normal 249" xfId="9378"/>
    <cellStyle name="Normal 25" xfId="2078"/>
    <cellStyle name="Normal 25 2" xfId="2079"/>
    <cellStyle name="Normal 25 2 2" xfId="4500"/>
    <cellStyle name="Normal 25 3" xfId="4499"/>
    <cellStyle name="Normal 25_Book1" xfId="2080"/>
    <cellStyle name="Normal 250" xfId="9225"/>
    <cellStyle name="Normal 251" xfId="9379"/>
    <cellStyle name="Normal 252" xfId="9380"/>
    <cellStyle name="Normal 253" xfId="9377"/>
    <cellStyle name="Normal 254" xfId="9381"/>
    <cellStyle name="Normal 255" xfId="9376"/>
    <cellStyle name="Normal 256" xfId="9212"/>
    <cellStyle name="Normal 257" xfId="9383"/>
    <cellStyle name="Normal 258" xfId="9385"/>
    <cellStyle name="Normal 259" xfId="9382"/>
    <cellStyle name="Normal 26" xfId="2081"/>
    <cellStyle name="Normal 26 2" xfId="2082"/>
    <cellStyle name="Normal 26 2 2" xfId="4502"/>
    <cellStyle name="Normal 26 3" xfId="4501"/>
    <cellStyle name="Normal 26_Book1" xfId="2083"/>
    <cellStyle name="Normal 260" xfId="9384"/>
    <cellStyle name="Normal 261" xfId="9386"/>
    <cellStyle name="Normal 262" xfId="9387"/>
    <cellStyle name="Normal 263" xfId="9388"/>
    <cellStyle name="Normal 264" xfId="9207"/>
    <cellStyle name="Normal 265" xfId="9391"/>
    <cellStyle name="Normal 266" xfId="9206"/>
    <cellStyle name="Normal 267" xfId="9390"/>
    <cellStyle name="Normal 268" xfId="9392"/>
    <cellStyle name="Normal 269" xfId="9389"/>
    <cellStyle name="Normal 27" xfId="2084"/>
    <cellStyle name="Normal 27 2" xfId="2085"/>
    <cellStyle name="Normal 27 2 2" xfId="4504"/>
    <cellStyle name="Normal 27 3" xfId="4503"/>
    <cellStyle name="Normal 27_Book1" xfId="2086"/>
    <cellStyle name="Normal 270" xfId="9197"/>
    <cellStyle name="Normal 271" xfId="9393"/>
    <cellStyle name="Normal 272" xfId="9194"/>
    <cellStyle name="Normal 273" xfId="8221"/>
    <cellStyle name="Normal 274" xfId="9349"/>
    <cellStyle name="Normal 275" xfId="8209"/>
    <cellStyle name="Normal 276" xfId="8251"/>
    <cellStyle name="Normal 277" xfId="9394"/>
    <cellStyle name="Normal 278" xfId="8311"/>
    <cellStyle name="Normal 279" xfId="8333"/>
    <cellStyle name="Normal 28" xfId="2087"/>
    <cellStyle name="Normal 28 2" xfId="2088"/>
    <cellStyle name="Normal 28 2 2" xfId="4506"/>
    <cellStyle name="Normal 28 3" xfId="4505"/>
    <cellStyle name="Normal 28_Book1" xfId="2089"/>
    <cellStyle name="Normal 280" xfId="8878"/>
    <cellStyle name="Normal 281" xfId="8989"/>
    <cellStyle name="Normal 282" xfId="9347"/>
    <cellStyle name="Normal 283" xfId="8250"/>
    <cellStyle name="Normal 284" xfId="8669"/>
    <cellStyle name="Normal 285" xfId="9366"/>
    <cellStyle name="Normal 286" xfId="9395"/>
    <cellStyle name="Normal 287" xfId="8855"/>
    <cellStyle name="Normal 288" xfId="8663"/>
    <cellStyle name="Normal 289" xfId="8248"/>
    <cellStyle name="Normal 29" xfId="2090"/>
    <cellStyle name="Normal 29 2" xfId="2091"/>
    <cellStyle name="Normal 29 2 2" xfId="4508"/>
    <cellStyle name="Normal 29 3" xfId="4507"/>
    <cellStyle name="Normal 29_Book1" xfId="2092"/>
    <cellStyle name="Normal 290" xfId="8723"/>
    <cellStyle name="Normal 291" xfId="9367"/>
    <cellStyle name="Normal 292" xfId="9368"/>
    <cellStyle name="Normal 293" xfId="8627"/>
    <cellStyle name="Normal 294" xfId="9516"/>
    <cellStyle name="Normal 295" xfId="9532"/>
    <cellStyle name="Normal 296" xfId="9404"/>
    <cellStyle name="Normal 297" xfId="9409"/>
    <cellStyle name="Normal 298" xfId="9419"/>
    <cellStyle name="Normal 299" xfId="9489"/>
    <cellStyle name="Normal 3" xfId="2093"/>
    <cellStyle name="Normal 3 10" xfId="2094"/>
    <cellStyle name="Normal 3 10 2" xfId="2095"/>
    <cellStyle name="Normal 3 10 2 2" xfId="2096"/>
    <cellStyle name="Normal 3 10 2 2 2" xfId="2097"/>
    <cellStyle name="Normal 3 10 2 2 2 2" xfId="5557"/>
    <cellStyle name="Normal 3 10 2 2 2 2 2" xfId="11526"/>
    <cellStyle name="Normal 3 10 2 2 2 2 2 2" xfId="19484"/>
    <cellStyle name="Normal 3 10 2 2 2 2 3" xfId="15075"/>
    <cellStyle name="Normal 3 10 2 2 2 3" xfId="8485"/>
    <cellStyle name="Normal 3 10 2 2 2 3 2" xfId="16940"/>
    <cellStyle name="Normal 3 10 2 2 2 4" xfId="9756"/>
    <cellStyle name="Normal 3 10 2 2 2 4 2" xfId="17740"/>
    <cellStyle name="Normal 3 10 2 2 2 5" xfId="13320"/>
    <cellStyle name="Normal 3 10 2 2 3" xfId="6893"/>
    <cellStyle name="Normal 3 10 2 2 3 2" xfId="12465"/>
    <cellStyle name="Normal 3 10 2 2 3 2 2" xfId="20416"/>
    <cellStyle name="Normal 3 10 2 2 3 3" xfId="16008"/>
    <cellStyle name="Normal 3 10 2 2 4" xfId="4511"/>
    <cellStyle name="Normal 3 10 2 2 4 2" xfId="10584"/>
    <cellStyle name="Normal 3 10 2 2 4 2 2" xfId="18552"/>
    <cellStyle name="Normal 3 10 2 2 4 3" xfId="14143"/>
    <cellStyle name="Normal 3 10 2 2 5" xfId="21409"/>
    <cellStyle name="Normal 3 10 2 3" xfId="2098"/>
    <cellStyle name="Normal 3 10 2 3 2" xfId="5556"/>
    <cellStyle name="Normal 3 10 2 3 2 2" xfId="11525"/>
    <cellStyle name="Normal 3 10 2 3 2 2 2" xfId="19483"/>
    <cellStyle name="Normal 3 10 2 3 2 3" xfId="15074"/>
    <cellStyle name="Normal 3 10 2 3 3" xfId="8486"/>
    <cellStyle name="Normal 3 10 2 3 3 2" xfId="16941"/>
    <cellStyle name="Normal 3 10 2 3 4" xfId="9757"/>
    <cellStyle name="Normal 3 10 2 3 4 2" xfId="17741"/>
    <cellStyle name="Normal 3 10 2 3 5" xfId="13321"/>
    <cellStyle name="Normal 3 10 2 4" xfId="6892"/>
    <cellStyle name="Normal 3 10 2 4 2" xfId="12464"/>
    <cellStyle name="Normal 3 10 2 4 2 2" xfId="20415"/>
    <cellStyle name="Normal 3 10 2 4 3" xfId="16007"/>
    <cellStyle name="Normal 3 10 2 5" xfId="4510"/>
    <cellStyle name="Normal 3 10 2 5 2" xfId="10583"/>
    <cellStyle name="Normal 3 10 2 5 2 2" xfId="18551"/>
    <cellStyle name="Normal 3 10 2 5 3" xfId="14142"/>
    <cellStyle name="Normal 3 10 2 6" xfId="21408"/>
    <cellStyle name="Normal 3 10 3" xfId="2099"/>
    <cellStyle name="Normal 3 10 3 2" xfId="2100"/>
    <cellStyle name="Normal 3 10 3 2 2" xfId="5558"/>
    <cellStyle name="Normal 3 10 3 2 2 2" xfId="11527"/>
    <cellStyle name="Normal 3 10 3 2 2 2 2" xfId="19485"/>
    <cellStyle name="Normal 3 10 3 2 2 3" xfId="15076"/>
    <cellStyle name="Normal 3 10 3 2 3" xfId="8487"/>
    <cellStyle name="Normal 3 10 3 2 3 2" xfId="16942"/>
    <cellStyle name="Normal 3 10 3 2 4" xfId="9758"/>
    <cellStyle name="Normal 3 10 3 2 4 2" xfId="17742"/>
    <cellStyle name="Normal 3 10 3 2 5" xfId="13322"/>
    <cellStyle name="Normal 3 10 3 3" xfId="6894"/>
    <cellStyle name="Normal 3 10 3 3 2" xfId="12466"/>
    <cellStyle name="Normal 3 10 3 3 2 2" xfId="20417"/>
    <cellStyle name="Normal 3 10 3 3 3" xfId="16009"/>
    <cellStyle name="Normal 3 10 3 4" xfId="4512"/>
    <cellStyle name="Normal 3 10 3 4 2" xfId="10585"/>
    <cellStyle name="Normal 3 10 3 4 2 2" xfId="18553"/>
    <cellStyle name="Normal 3 10 3 4 3" xfId="14144"/>
    <cellStyle name="Normal 3 10 3 5" xfId="21410"/>
    <cellStyle name="Normal 3 10 4" xfId="2101"/>
    <cellStyle name="Normal 3 10 4 2" xfId="5555"/>
    <cellStyle name="Normal 3 10 4 2 2" xfId="11524"/>
    <cellStyle name="Normal 3 10 4 2 2 2" xfId="19482"/>
    <cellStyle name="Normal 3 10 4 2 3" xfId="15073"/>
    <cellStyle name="Normal 3 10 4 3" xfId="8488"/>
    <cellStyle name="Normal 3 10 4 3 2" xfId="16943"/>
    <cellStyle name="Normal 3 10 4 4" xfId="9759"/>
    <cellStyle name="Normal 3 10 4 4 2" xfId="17743"/>
    <cellStyle name="Normal 3 10 4 5" xfId="13323"/>
    <cellStyle name="Normal 3 10 5" xfId="6891"/>
    <cellStyle name="Normal 3 10 5 2" xfId="12463"/>
    <cellStyle name="Normal 3 10 5 2 2" xfId="20414"/>
    <cellStyle name="Normal 3 10 5 3" xfId="16006"/>
    <cellStyle name="Normal 3 10 6" xfId="4509"/>
    <cellStyle name="Normal 3 10 6 2" xfId="10582"/>
    <cellStyle name="Normal 3 10 6 2 2" xfId="18550"/>
    <cellStyle name="Normal 3 10 6 3" xfId="14141"/>
    <cellStyle name="Normal 3 10 7" xfId="21407"/>
    <cellStyle name="Normal 3 11" xfId="2102"/>
    <cellStyle name="Normal 3 11 2" xfId="2103"/>
    <cellStyle name="Normal 3 11 2 2" xfId="2104"/>
    <cellStyle name="Normal 3 11 2 2 2" xfId="2105"/>
    <cellStyle name="Normal 3 11 2 2 2 2" xfId="5561"/>
    <cellStyle name="Normal 3 11 2 2 2 2 2" xfId="11530"/>
    <cellStyle name="Normal 3 11 2 2 2 2 2 2" xfId="19488"/>
    <cellStyle name="Normal 3 11 2 2 2 2 3" xfId="15079"/>
    <cellStyle name="Normal 3 11 2 2 2 3" xfId="8489"/>
    <cellStyle name="Normal 3 11 2 2 2 3 2" xfId="16944"/>
    <cellStyle name="Normal 3 11 2 2 2 4" xfId="9760"/>
    <cellStyle name="Normal 3 11 2 2 2 4 2" xfId="17744"/>
    <cellStyle name="Normal 3 11 2 2 2 5" xfId="13324"/>
    <cellStyle name="Normal 3 11 2 2 3" xfId="6897"/>
    <cellStyle name="Normal 3 11 2 2 3 2" xfId="12469"/>
    <cellStyle name="Normal 3 11 2 2 3 2 2" xfId="20420"/>
    <cellStyle name="Normal 3 11 2 2 3 3" xfId="16012"/>
    <cellStyle name="Normal 3 11 2 2 4" xfId="4515"/>
    <cellStyle name="Normal 3 11 2 2 4 2" xfId="10588"/>
    <cellStyle name="Normal 3 11 2 2 4 2 2" xfId="18556"/>
    <cellStyle name="Normal 3 11 2 2 4 3" xfId="14147"/>
    <cellStyle name="Normal 3 11 2 2 5" xfId="21413"/>
    <cellStyle name="Normal 3 11 2 3" xfId="2106"/>
    <cellStyle name="Normal 3 11 2 3 2" xfId="5560"/>
    <cellStyle name="Normal 3 11 2 3 2 2" xfId="11529"/>
    <cellStyle name="Normal 3 11 2 3 2 2 2" xfId="19487"/>
    <cellStyle name="Normal 3 11 2 3 2 3" xfId="15078"/>
    <cellStyle name="Normal 3 11 2 3 3" xfId="8490"/>
    <cellStyle name="Normal 3 11 2 3 3 2" xfId="16945"/>
    <cellStyle name="Normal 3 11 2 3 4" xfId="9761"/>
    <cellStyle name="Normal 3 11 2 3 4 2" xfId="17745"/>
    <cellStyle name="Normal 3 11 2 3 5" xfId="13325"/>
    <cellStyle name="Normal 3 11 2 4" xfId="6896"/>
    <cellStyle name="Normal 3 11 2 4 2" xfId="12468"/>
    <cellStyle name="Normal 3 11 2 4 2 2" xfId="20419"/>
    <cellStyle name="Normal 3 11 2 4 3" xfId="16011"/>
    <cellStyle name="Normal 3 11 2 5" xfId="4514"/>
    <cellStyle name="Normal 3 11 2 5 2" xfId="10587"/>
    <cellStyle name="Normal 3 11 2 5 2 2" xfId="18555"/>
    <cellStyle name="Normal 3 11 2 5 3" xfId="14146"/>
    <cellStyle name="Normal 3 11 2 6" xfId="21412"/>
    <cellStyle name="Normal 3 11 3" xfId="2107"/>
    <cellStyle name="Normal 3 11 3 2" xfId="2108"/>
    <cellStyle name="Normal 3 11 3 2 2" xfId="5562"/>
    <cellStyle name="Normal 3 11 3 2 2 2" xfId="11531"/>
    <cellStyle name="Normal 3 11 3 2 2 2 2" xfId="19489"/>
    <cellStyle name="Normal 3 11 3 2 2 3" xfId="15080"/>
    <cellStyle name="Normal 3 11 3 2 3" xfId="8491"/>
    <cellStyle name="Normal 3 11 3 2 3 2" xfId="16946"/>
    <cellStyle name="Normal 3 11 3 2 4" xfId="9762"/>
    <cellStyle name="Normal 3 11 3 2 4 2" xfId="17746"/>
    <cellStyle name="Normal 3 11 3 2 5" xfId="13326"/>
    <cellStyle name="Normal 3 11 3 3" xfId="6898"/>
    <cellStyle name="Normal 3 11 3 3 2" xfId="12470"/>
    <cellStyle name="Normal 3 11 3 3 2 2" xfId="20421"/>
    <cellStyle name="Normal 3 11 3 3 3" xfId="16013"/>
    <cellStyle name="Normal 3 11 3 4" xfId="4516"/>
    <cellStyle name="Normal 3 11 3 4 2" xfId="10589"/>
    <cellStyle name="Normal 3 11 3 4 2 2" xfId="18557"/>
    <cellStyle name="Normal 3 11 3 4 3" xfId="14148"/>
    <cellStyle name="Normal 3 11 3 5" xfId="21414"/>
    <cellStyle name="Normal 3 11 4" xfId="2109"/>
    <cellStyle name="Normal 3 11 4 2" xfId="5559"/>
    <cellStyle name="Normal 3 11 4 2 2" xfId="11528"/>
    <cellStyle name="Normal 3 11 4 2 2 2" xfId="19486"/>
    <cellStyle name="Normal 3 11 4 2 3" xfId="15077"/>
    <cellStyle name="Normal 3 11 4 3" xfId="8492"/>
    <cellStyle name="Normal 3 11 4 3 2" xfId="16947"/>
    <cellStyle name="Normal 3 11 4 4" xfId="9763"/>
    <cellStyle name="Normal 3 11 4 4 2" xfId="17747"/>
    <cellStyle name="Normal 3 11 4 5" xfId="13327"/>
    <cellStyle name="Normal 3 11 5" xfId="6895"/>
    <cellStyle name="Normal 3 11 5 2" xfId="12467"/>
    <cellStyle name="Normal 3 11 5 2 2" xfId="20418"/>
    <cellStyle name="Normal 3 11 5 3" xfId="16010"/>
    <cellStyle name="Normal 3 11 6" xfId="4513"/>
    <cellStyle name="Normal 3 11 6 2" xfId="10586"/>
    <cellStyle name="Normal 3 11 6 2 2" xfId="18554"/>
    <cellStyle name="Normal 3 11 6 3" xfId="14145"/>
    <cellStyle name="Normal 3 11 7" xfId="21411"/>
    <cellStyle name="Normal 3 12" xfId="2110"/>
    <cellStyle name="Normal 3 12 2" xfId="2111"/>
    <cellStyle name="Normal 3 12 2 2" xfId="2112"/>
    <cellStyle name="Normal 3 12 2 2 2" xfId="2113"/>
    <cellStyle name="Normal 3 12 2 2 2 2" xfId="5565"/>
    <cellStyle name="Normal 3 12 2 2 2 2 2" xfId="11534"/>
    <cellStyle name="Normal 3 12 2 2 2 2 2 2" xfId="19492"/>
    <cellStyle name="Normal 3 12 2 2 2 2 3" xfId="15083"/>
    <cellStyle name="Normal 3 12 2 2 2 3" xfId="8493"/>
    <cellStyle name="Normal 3 12 2 2 2 3 2" xfId="16948"/>
    <cellStyle name="Normal 3 12 2 2 2 4" xfId="9764"/>
    <cellStyle name="Normal 3 12 2 2 2 4 2" xfId="17748"/>
    <cellStyle name="Normal 3 12 2 2 2 5" xfId="13328"/>
    <cellStyle name="Normal 3 12 2 2 3" xfId="6901"/>
    <cellStyle name="Normal 3 12 2 2 3 2" xfId="12473"/>
    <cellStyle name="Normal 3 12 2 2 3 2 2" xfId="20424"/>
    <cellStyle name="Normal 3 12 2 2 3 3" xfId="16016"/>
    <cellStyle name="Normal 3 12 2 2 4" xfId="4519"/>
    <cellStyle name="Normal 3 12 2 2 4 2" xfId="10592"/>
    <cellStyle name="Normal 3 12 2 2 4 2 2" xfId="18560"/>
    <cellStyle name="Normal 3 12 2 2 4 3" xfId="14151"/>
    <cellStyle name="Normal 3 12 2 2 5" xfId="21417"/>
    <cellStyle name="Normal 3 12 2 3" xfId="2114"/>
    <cellStyle name="Normal 3 12 2 3 2" xfId="5564"/>
    <cellStyle name="Normal 3 12 2 3 2 2" xfId="11533"/>
    <cellStyle name="Normal 3 12 2 3 2 2 2" xfId="19491"/>
    <cellStyle name="Normal 3 12 2 3 2 3" xfId="15082"/>
    <cellStyle name="Normal 3 12 2 3 3" xfId="8494"/>
    <cellStyle name="Normal 3 12 2 3 3 2" xfId="16949"/>
    <cellStyle name="Normal 3 12 2 3 4" xfId="9765"/>
    <cellStyle name="Normal 3 12 2 3 4 2" xfId="17749"/>
    <cellStyle name="Normal 3 12 2 3 5" xfId="13329"/>
    <cellStyle name="Normal 3 12 2 4" xfId="6900"/>
    <cellStyle name="Normal 3 12 2 4 2" xfId="12472"/>
    <cellStyle name="Normal 3 12 2 4 2 2" xfId="20423"/>
    <cellStyle name="Normal 3 12 2 4 3" xfId="16015"/>
    <cellStyle name="Normal 3 12 2 5" xfId="4518"/>
    <cellStyle name="Normal 3 12 2 5 2" xfId="10591"/>
    <cellStyle name="Normal 3 12 2 5 2 2" xfId="18559"/>
    <cellStyle name="Normal 3 12 2 5 3" xfId="14150"/>
    <cellStyle name="Normal 3 12 2 6" xfId="21416"/>
    <cellStyle name="Normal 3 12 3" xfId="2115"/>
    <cellStyle name="Normal 3 12 3 2" xfId="2116"/>
    <cellStyle name="Normal 3 12 3 2 2" xfId="5566"/>
    <cellStyle name="Normal 3 12 3 2 2 2" xfId="11535"/>
    <cellStyle name="Normal 3 12 3 2 2 2 2" xfId="19493"/>
    <cellStyle name="Normal 3 12 3 2 2 3" xfId="15084"/>
    <cellStyle name="Normal 3 12 3 2 3" xfId="8495"/>
    <cellStyle name="Normal 3 12 3 2 3 2" xfId="16950"/>
    <cellStyle name="Normal 3 12 3 2 4" xfId="9766"/>
    <cellStyle name="Normal 3 12 3 2 4 2" xfId="17750"/>
    <cellStyle name="Normal 3 12 3 2 5" xfId="13330"/>
    <cellStyle name="Normal 3 12 3 3" xfId="6902"/>
    <cellStyle name="Normal 3 12 3 3 2" xfId="12474"/>
    <cellStyle name="Normal 3 12 3 3 2 2" xfId="20425"/>
    <cellStyle name="Normal 3 12 3 3 3" xfId="16017"/>
    <cellStyle name="Normal 3 12 3 4" xfId="4520"/>
    <cellStyle name="Normal 3 12 3 4 2" xfId="10593"/>
    <cellStyle name="Normal 3 12 3 4 2 2" xfId="18561"/>
    <cellStyle name="Normal 3 12 3 4 3" xfId="14152"/>
    <cellStyle name="Normal 3 12 3 5" xfId="21418"/>
    <cellStyle name="Normal 3 12 4" xfId="2117"/>
    <cellStyle name="Normal 3 12 4 2" xfId="5563"/>
    <cellStyle name="Normal 3 12 4 2 2" xfId="11532"/>
    <cellStyle name="Normal 3 12 4 2 2 2" xfId="19490"/>
    <cellStyle name="Normal 3 12 4 2 3" xfId="15081"/>
    <cellStyle name="Normal 3 12 4 3" xfId="8496"/>
    <cellStyle name="Normal 3 12 4 3 2" xfId="16951"/>
    <cellStyle name="Normal 3 12 4 4" xfId="9767"/>
    <cellStyle name="Normal 3 12 4 4 2" xfId="17751"/>
    <cellStyle name="Normal 3 12 4 5" xfId="13331"/>
    <cellStyle name="Normal 3 12 5" xfId="6899"/>
    <cellStyle name="Normal 3 12 5 2" xfId="12471"/>
    <cellStyle name="Normal 3 12 5 2 2" xfId="20422"/>
    <cellStyle name="Normal 3 12 5 3" xfId="16014"/>
    <cellStyle name="Normal 3 12 6" xfId="4517"/>
    <cellStyle name="Normal 3 12 6 2" xfId="10590"/>
    <cellStyle name="Normal 3 12 6 2 2" xfId="18558"/>
    <cellStyle name="Normal 3 12 6 3" xfId="14149"/>
    <cellStyle name="Normal 3 12 7" xfId="21415"/>
    <cellStyle name="Normal 3 13" xfId="2118"/>
    <cellStyle name="Normal 3 14" xfId="2119"/>
    <cellStyle name="Normal 3 14 2" xfId="2120"/>
    <cellStyle name="Normal 3 14 2 2" xfId="2121"/>
    <cellStyle name="Normal 3 14 2 2 2" xfId="5568"/>
    <cellStyle name="Normal 3 14 2 2 2 2" xfId="11537"/>
    <cellStyle name="Normal 3 14 2 2 2 2 2" xfId="19495"/>
    <cellStyle name="Normal 3 14 2 2 2 3" xfId="15086"/>
    <cellStyle name="Normal 3 14 2 2 3" xfId="8497"/>
    <cellStyle name="Normal 3 14 2 2 3 2" xfId="16952"/>
    <cellStyle name="Normal 3 14 2 2 4" xfId="9768"/>
    <cellStyle name="Normal 3 14 2 2 4 2" xfId="17752"/>
    <cellStyle name="Normal 3 14 2 2 5" xfId="13332"/>
    <cellStyle name="Normal 3 14 2 3" xfId="6905"/>
    <cellStyle name="Normal 3 14 2 3 2" xfId="12476"/>
    <cellStyle name="Normal 3 14 2 3 2 2" xfId="20427"/>
    <cellStyle name="Normal 3 14 2 3 3" xfId="16019"/>
    <cellStyle name="Normal 3 14 2 4" xfId="4522"/>
    <cellStyle name="Normal 3 14 2 4 2" xfId="10595"/>
    <cellStyle name="Normal 3 14 2 4 2 2" xfId="18563"/>
    <cellStyle name="Normal 3 14 2 4 3" xfId="14154"/>
    <cellStyle name="Normal 3 14 2 5" xfId="21420"/>
    <cellStyle name="Normal 3 14 3" xfId="2122"/>
    <cellStyle name="Normal 3 14 3 2" xfId="5567"/>
    <cellStyle name="Normal 3 14 3 2 2" xfId="11536"/>
    <cellStyle name="Normal 3 14 3 2 2 2" xfId="19494"/>
    <cellStyle name="Normal 3 14 3 2 3" xfId="15085"/>
    <cellStyle name="Normal 3 14 3 3" xfId="8498"/>
    <cellStyle name="Normal 3 14 3 3 2" xfId="16953"/>
    <cellStyle name="Normal 3 14 3 4" xfId="9769"/>
    <cellStyle name="Normal 3 14 3 4 2" xfId="17753"/>
    <cellStyle name="Normal 3 14 3 5" xfId="13333"/>
    <cellStyle name="Normal 3 14 4" xfId="6904"/>
    <cellStyle name="Normal 3 14 4 2" xfId="12475"/>
    <cellStyle name="Normal 3 14 4 2 2" xfId="20426"/>
    <cellStyle name="Normal 3 14 4 3" xfId="16018"/>
    <cellStyle name="Normal 3 14 5" xfId="4521"/>
    <cellStyle name="Normal 3 14 5 2" xfId="10594"/>
    <cellStyle name="Normal 3 14 5 2 2" xfId="18562"/>
    <cellStyle name="Normal 3 14 5 3" xfId="14153"/>
    <cellStyle name="Normal 3 14 6" xfId="21419"/>
    <cellStyle name="Normal 3 15" xfId="2123"/>
    <cellStyle name="Normal 3 15 2" xfId="2124"/>
    <cellStyle name="Normal 3 15 2 2" xfId="2125"/>
    <cellStyle name="Normal 3 15 2 2 2" xfId="5570"/>
    <cellStyle name="Normal 3 15 2 2 2 2" xfId="11539"/>
    <cellStyle name="Normal 3 15 2 2 2 2 2" xfId="19497"/>
    <cellStyle name="Normal 3 15 2 2 2 3" xfId="15088"/>
    <cellStyle name="Normal 3 15 2 2 3" xfId="8499"/>
    <cellStyle name="Normal 3 15 2 2 3 2" xfId="16954"/>
    <cellStyle name="Normal 3 15 2 2 4" xfId="9770"/>
    <cellStyle name="Normal 3 15 2 2 4 2" xfId="17754"/>
    <cellStyle name="Normal 3 15 2 2 5" xfId="13334"/>
    <cellStyle name="Normal 3 15 2 3" xfId="6907"/>
    <cellStyle name="Normal 3 15 2 3 2" xfId="12478"/>
    <cellStyle name="Normal 3 15 2 3 2 2" xfId="20429"/>
    <cellStyle name="Normal 3 15 2 3 3" xfId="16021"/>
    <cellStyle name="Normal 3 15 2 4" xfId="4524"/>
    <cellStyle name="Normal 3 15 2 4 2" xfId="10597"/>
    <cellStyle name="Normal 3 15 2 4 2 2" xfId="18565"/>
    <cellStyle name="Normal 3 15 2 4 3" xfId="14156"/>
    <cellStyle name="Normal 3 15 2 5" xfId="21422"/>
    <cellStyle name="Normal 3 15 3" xfId="2126"/>
    <cellStyle name="Normal 3 15 3 2" xfId="5569"/>
    <cellStyle name="Normal 3 15 3 2 2" xfId="11538"/>
    <cellStyle name="Normal 3 15 3 2 2 2" xfId="19496"/>
    <cellStyle name="Normal 3 15 3 2 3" xfId="15087"/>
    <cellStyle name="Normal 3 15 3 3" xfId="8500"/>
    <cellStyle name="Normal 3 15 3 3 2" xfId="16955"/>
    <cellStyle name="Normal 3 15 3 4" xfId="9771"/>
    <cellStyle name="Normal 3 15 3 4 2" xfId="17755"/>
    <cellStyle name="Normal 3 15 3 5" xfId="13335"/>
    <cellStyle name="Normal 3 15 4" xfId="6906"/>
    <cellStyle name="Normal 3 15 4 2" xfId="12477"/>
    <cellStyle name="Normal 3 15 4 2 2" xfId="20428"/>
    <cellStyle name="Normal 3 15 4 3" xfId="16020"/>
    <cellStyle name="Normal 3 15 5" xfId="4523"/>
    <cellStyle name="Normal 3 15 5 2" xfId="10596"/>
    <cellStyle name="Normal 3 15 5 2 2" xfId="18564"/>
    <cellStyle name="Normal 3 15 5 3" xfId="14155"/>
    <cellStyle name="Normal 3 15 6" xfId="21421"/>
    <cellStyle name="Normal 3 16" xfId="2127"/>
    <cellStyle name="Normal 3 16 2" xfId="2128"/>
    <cellStyle name="Normal 3 16 2 2" xfId="5571"/>
    <cellStyle name="Normal 3 16 2 2 2" xfId="11540"/>
    <cellStyle name="Normal 3 16 2 2 2 2" xfId="19498"/>
    <cellStyle name="Normal 3 16 2 2 3" xfId="15089"/>
    <cellStyle name="Normal 3 16 2 3" xfId="8501"/>
    <cellStyle name="Normal 3 16 2 3 2" xfId="16956"/>
    <cellStyle name="Normal 3 16 2 4" xfId="9772"/>
    <cellStyle name="Normal 3 16 2 4 2" xfId="17756"/>
    <cellStyle name="Normal 3 16 2 5" xfId="13336"/>
    <cellStyle name="Normal 3 16 3" xfId="6908"/>
    <cellStyle name="Normal 3 16 3 2" xfId="12479"/>
    <cellStyle name="Normal 3 16 3 2 2" xfId="20430"/>
    <cellStyle name="Normal 3 16 3 3" xfId="16022"/>
    <cellStyle name="Normal 3 16 4" xfId="4525"/>
    <cellStyle name="Normal 3 16 4 2" xfId="10598"/>
    <cellStyle name="Normal 3 16 4 2 2" xfId="18566"/>
    <cellStyle name="Normal 3 16 4 3" xfId="14157"/>
    <cellStyle name="Normal 3 16 5" xfId="21423"/>
    <cellStyle name="Normal 3 17" xfId="2129"/>
    <cellStyle name="Normal 3 17 2" xfId="2130"/>
    <cellStyle name="Normal 3 17 2 2" xfId="5572"/>
    <cellStyle name="Normal 3 17 2 2 2" xfId="11541"/>
    <cellStyle name="Normal 3 17 2 2 2 2" xfId="19499"/>
    <cellStyle name="Normal 3 17 2 2 3" xfId="15090"/>
    <cellStyle name="Normal 3 17 2 3" xfId="8502"/>
    <cellStyle name="Normal 3 17 2 3 2" xfId="16957"/>
    <cellStyle name="Normal 3 17 2 4" xfId="9773"/>
    <cellStyle name="Normal 3 17 2 4 2" xfId="17757"/>
    <cellStyle name="Normal 3 17 2 5" xfId="13337"/>
    <cellStyle name="Normal 3 17 3" xfId="6909"/>
    <cellStyle name="Normal 3 17 3 2" xfId="12480"/>
    <cellStyle name="Normal 3 17 3 2 2" xfId="20431"/>
    <cellStyle name="Normal 3 17 3 3" xfId="16023"/>
    <cellStyle name="Normal 3 17 4" xfId="4526"/>
    <cellStyle name="Normal 3 17 4 2" xfId="10599"/>
    <cellStyle name="Normal 3 17 4 2 2" xfId="18567"/>
    <cellStyle name="Normal 3 17 4 3" xfId="14158"/>
    <cellStyle name="Normal 3 17 5" xfId="21424"/>
    <cellStyle name="Normal 3 18" xfId="2131"/>
    <cellStyle name="Normal 3 19" xfId="5554"/>
    <cellStyle name="Normal 3 2" xfId="2132"/>
    <cellStyle name="Normal 3 2 2" xfId="2133"/>
    <cellStyle name="Normal 3 2 2 2" xfId="2134"/>
    <cellStyle name="Normal 3 2 2 2 2" xfId="2135"/>
    <cellStyle name="Normal 3 2 2 2 2 2" xfId="22141"/>
    <cellStyle name="Normal 3 2 2 2 2 3" xfId="22173"/>
    <cellStyle name="Normal 3 2 2 3" xfId="2136"/>
    <cellStyle name="Normal 3 2 2 4" xfId="2137"/>
    <cellStyle name="Normal 3 2 2 4 2" xfId="5574"/>
    <cellStyle name="Normal 3 2 2 4 2 2" xfId="11543"/>
    <cellStyle name="Normal 3 2 2 4 2 2 2" xfId="19501"/>
    <cellStyle name="Normal 3 2 2 4 2 3" xfId="15092"/>
    <cellStyle name="Normal 3 2 2 4 3" xfId="8503"/>
    <cellStyle name="Normal 3 2 2 4 3 2" xfId="16958"/>
    <cellStyle name="Normal 3 2 2 4 4" xfId="9774"/>
    <cellStyle name="Normal 3 2 2 4 4 2" xfId="17758"/>
    <cellStyle name="Normal 3 2 2 4 5" xfId="13339"/>
    <cellStyle name="Normal 3 2 2 5" xfId="6912"/>
    <cellStyle name="Normal 3 2 2 5 2" xfId="12482"/>
    <cellStyle name="Normal 3 2 2 5 2 2" xfId="20433"/>
    <cellStyle name="Normal 3 2 2 5 3" xfId="16025"/>
    <cellStyle name="Normal 3 2 2 6" xfId="4528"/>
    <cellStyle name="Normal 3 2 2 6 2" xfId="10601"/>
    <cellStyle name="Normal 3 2 2 6 2 2" xfId="18569"/>
    <cellStyle name="Normal 3 2 2 6 3" xfId="14160"/>
    <cellStyle name="Normal 3 2 2 7" xfId="8217"/>
    <cellStyle name="Normal 3 2 2 7 2" xfId="16714"/>
    <cellStyle name="Normal 3 2 2 8" xfId="21426"/>
    <cellStyle name="Normal 3 2 3" xfId="2138"/>
    <cellStyle name="Normal 3 2 3 2" xfId="2139"/>
    <cellStyle name="Normal 3 2 3 3" xfId="2140"/>
    <cellStyle name="Normal 3 2 3 3 2" xfId="5575"/>
    <cellStyle name="Normal 3 2 3 3 2 2" xfId="11544"/>
    <cellStyle name="Normal 3 2 3 3 2 2 2" xfId="19502"/>
    <cellStyle name="Normal 3 2 3 3 2 3" xfId="15093"/>
    <cellStyle name="Normal 3 2 3 3 3" xfId="8504"/>
    <cellStyle name="Normal 3 2 3 3 3 2" xfId="16959"/>
    <cellStyle name="Normal 3 2 3 3 4" xfId="9775"/>
    <cellStyle name="Normal 3 2 3 3 4 2" xfId="17759"/>
    <cellStyle name="Normal 3 2 3 3 5" xfId="13340"/>
    <cellStyle name="Normal 3 2 3 4" xfId="6913"/>
    <cellStyle name="Normal 3 2 3 4 2" xfId="12483"/>
    <cellStyle name="Normal 3 2 3 4 2 2" xfId="20434"/>
    <cellStyle name="Normal 3 2 3 4 3" xfId="16026"/>
    <cellStyle name="Normal 3 2 3 5" xfId="4529"/>
    <cellStyle name="Normal 3 2 3 5 2" xfId="10602"/>
    <cellStyle name="Normal 3 2 3 5 2 2" xfId="18570"/>
    <cellStyle name="Normal 3 2 3 5 3" xfId="14161"/>
    <cellStyle name="Normal 3 2 3 6" xfId="8218"/>
    <cellStyle name="Normal 3 2 3 6 2" xfId="16715"/>
    <cellStyle name="Normal 3 2 3 7" xfId="21427"/>
    <cellStyle name="Normal 3 2 4" xfId="2141"/>
    <cellStyle name="Normal 3 2 5" xfId="2142"/>
    <cellStyle name="Normal 3 2 5 2" xfId="5573"/>
    <cellStyle name="Normal 3 2 5 2 2" xfId="11542"/>
    <cellStyle name="Normal 3 2 5 2 2 2" xfId="19500"/>
    <cellStyle name="Normal 3 2 5 2 3" xfId="15091"/>
    <cellStyle name="Normal 3 2 5 3" xfId="8505"/>
    <cellStyle name="Normal 3 2 5 3 2" xfId="16960"/>
    <cellStyle name="Normal 3 2 5 4" xfId="9776"/>
    <cellStyle name="Normal 3 2 5 4 2" xfId="17760"/>
    <cellStyle name="Normal 3 2 5 5" xfId="13341"/>
    <cellStyle name="Normal 3 2 6" xfId="6911"/>
    <cellStyle name="Normal 3 2 6 2" xfId="12481"/>
    <cellStyle name="Normal 3 2 6 2 2" xfId="20432"/>
    <cellStyle name="Normal 3 2 6 3" xfId="16024"/>
    <cellStyle name="Normal 3 2 7" xfId="4527"/>
    <cellStyle name="Normal 3 2 7 2" xfId="10600"/>
    <cellStyle name="Normal 3 2 7 2 2" xfId="18568"/>
    <cellStyle name="Normal 3 2 7 3" xfId="14159"/>
    <cellStyle name="Normal 3 2 8" xfId="8204"/>
    <cellStyle name="Normal 3 2 8 2" xfId="16712"/>
    <cellStyle name="Normal 3 2 9" xfId="21425"/>
    <cellStyle name="Normal 3 2_Copy of Xl0000002" xfId="2143"/>
    <cellStyle name="Normal 3 3" xfId="2144"/>
    <cellStyle name="Normal 3 3 2" xfId="2145"/>
    <cellStyle name="Normal 3 3 3" xfId="2146"/>
    <cellStyle name="Normal 3 3 4" xfId="2147"/>
    <cellStyle name="Normal 3 3 4 2" xfId="5576"/>
    <cellStyle name="Normal 3 3 4 2 2" xfId="11545"/>
    <cellStyle name="Normal 3 3 4 2 2 2" xfId="19503"/>
    <cellStyle name="Normal 3 3 4 2 3" xfId="15094"/>
    <cellStyle name="Normal 3 3 4 3" xfId="8506"/>
    <cellStyle name="Normal 3 3 4 3 2" xfId="16961"/>
    <cellStyle name="Normal 3 3 4 4" xfId="9777"/>
    <cellStyle name="Normal 3 3 4 4 2" xfId="17761"/>
    <cellStyle name="Normal 3 3 4 5" xfId="13342"/>
    <cellStyle name="Normal 3 3 5" xfId="6914"/>
    <cellStyle name="Normal 3 3 5 2" xfId="12484"/>
    <cellStyle name="Normal 3 3 5 2 2" xfId="20435"/>
    <cellStyle name="Normal 3 3 5 3" xfId="16027"/>
    <cellStyle name="Normal 3 3 6" xfId="4530"/>
    <cellStyle name="Normal 3 3 6 2" xfId="10603"/>
    <cellStyle name="Normal 3 3 6 2 2" xfId="18571"/>
    <cellStyle name="Normal 3 3 6 3" xfId="14162"/>
    <cellStyle name="Normal 3 3 7" xfId="8213"/>
    <cellStyle name="Normal 3 3 7 2" xfId="16713"/>
    <cellStyle name="Normal 3 3 8" xfId="21428"/>
    <cellStyle name="Normal 3 3_Copy of Xl0000002" xfId="2148"/>
    <cellStyle name="Normal 3 4" xfId="2149"/>
    <cellStyle name="Normal 3 4 2" xfId="2150"/>
    <cellStyle name="Normal 3 5" xfId="2151"/>
    <cellStyle name="Normal 3 5 10" xfId="4531"/>
    <cellStyle name="Normal 3 5 10 2" xfId="10604"/>
    <cellStyle name="Normal 3 5 10 2 2" xfId="18572"/>
    <cellStyle name="Normal 3 5 10 3" xfId="14163"/>
    <cellStyle name="Normal 3 5 11" xfId="21429"/>
    <cellStyle name="Normal 3 5 2" xfId="2152"/>
    <cellStyle name="Normal 3 5 2 2" xfId="2153"/>
    <cellStyle name="Normal 3 5 2 2 2" xfId="2154"/>
    <cellStyle name="Normal 3 5 2 2 2 2" xfId="2155"/>
    <cellStyle name="Normal 3 5 2 2 2 2 2" xfId="5580"/>
    <cellStyle name="Normal 3 5 2 2 2 2 2 2" xfId="11549"/>
    <cellStyle name="Normal 3 5 2 2 2 2 2 2 2" xfId="19507"/>
    <cellStyle name="Normal 3 5 2 2 2 2 2 3" xfId="15098"/>
    <cellStyle name="Normal 3 5 2 2 2 2 3" xfId="8507"/>
    <cellStyle name="Normal 3 5 2 2 2 2 3 2" xfId="16962"/>
    <cellStyle name="Normal 3 5 2 2 2 2 4" xfId="9778"/>
    <cellStyle name="Normal 3 5 2 2 2 2 4 2" xfId="17762"/>
    <cellStyle name="Normal 3 5 2 2 2 2 5" xfId="13343"/>
    <cellStyle name="Normal 3 5 2 2 2 3" xfId="6918"/>
    <cellStyle name="Normal 3 5 2 2 2 3 2" xfId="12488"/>
    <cellStyle name="Normal 3 5 2 2 2 3 2 2" xfId="20439"/>
    <cellStyle name="Normal 3 5 2 2 2 3 3" xfId="16031"/>
    <cellStyle name="Normal 3 5 2 2 2 4" xfId="4534"/>
    <cellStyle name="Normal 3 5 2 2 2 4 2" xfId="10607"/>
    <cellStyle name="Normal 3 5 2 2 2 4 2 2" xfId="18575"/>
    <cellStyle name="Normal 3 5 2 2 2 4 3" xfId="14166"/>
    <cellStyle name="Normal 3 5 2 2 2 5" xfId="21432"/>
    <cellStyle name="Normal 3 5 2 2 3" xfId="2156"/>
    <cellStyle name="Normal 3 5 2 2 3 2" xfId="5579"/>
    <cellStyle name="Normal 3 5 2 2 3 2 2" xfId="11548"/>
    <cellStyle name="Normal 3 5 2 2 3 2 2 2" xfId="19506"/>
    <cellStyle name="Normal 3 5 2 2 3 2 3" xfId="15097"/>
    <cellStyle name="Normal 3 5 2 2 3 3" xfId="8508"/>
    <cellStyle name="Normal 3 5 2 2 3 3 2" xfId="16963"/>
    <cellStyle name="Normal 3 5 2 2 3 4" xfId="9779"/>
    <cellStyle name="Normal 3 5 2 2 3 4 2" xfId="17763"/>
    <cellStyle name="Normal 3 5 2 2 3 5" xfId="13344"/>
    <cellStyle name="Normal 3 5 2 2 4" xfId="6917"/>
    <cellStyle name="Normal 3 5 2 2 4 2" xfId="12487"/>
    <cellStyle name="Normal 3 5 2 2 4 2 2" xfId="20438"/>
    <cellStyle name="Normal 3 5 2 2 4 3" xfId="16030"/>
    <cellStyle name="Normal 3 5 2 2 5" xfId="4533"/>
    <cellStyle name="Normal 3 5 2 2 5 2" xfId="10606"/>
    <cellStyle name="Normal 3 5 2 2 5 2 2" xfId="18574"/>
    <cellStyle name="Normal 3 5 2 2 5 3" xfId="14165"/>
    <cellStyle name="Normal 3 5 2 2 6" xfId="21431"/>
    <cellStyle name="Normal 3 5 2 3" xfId="2157"/>
    <cellStyle name="Normal 3 5 2 3 2" xfId="2158"/>
    <cellStyle name="Normal 3 5 2 3 2 2" xfId="5581"/>
    <cellStyle name="Normal 3 5 2 3 2 2 2" xfId="11550"/>
    <cellStyle name="Normal 3 5 2 3 2 2 2 2" xfId="19508"/>
    <cellStyle name="Normal 3 5 2 3 2 2 3" xfId="15099"/>
    <cellStyle name="Normal 3 5 2 3 2 3" xfId="8509"/>
    <cellStyle name="Normal 3 5 2 3 2 3 2" xfId="16964"/>
    <cellStyle name="Normal 3 5 2 3 2 4" xfId="9780"/>
    <cellStyle name="Normal 3 5 2 3 2 4 2" xfId="17764"/>
    <cellStyle name="Normal 3 5 2 3 2 5" xfId="13345"/>
    <cellStyle name="Normal 3 5 2 3 3" xfId="6919"/>
    <cellStyle name="Normal 3 5 2 3 3 2" xfId="12489"/>
    <cellStyle name="Normal 3 5 2 3 3 2 2" xfId="20440"/>
    <cellStyle name="Normal 3 5 2 3 3 3" xfId="16032"/>
    <cellStyle name="Normal 3 5 2 3 4" xfId="4535"/>
    <cellStyle name="Normal 3 5 2 3 4 2" xfId="10608"/>
    <cellStyle name="Normal 3 5 2 3 4 2 2" xfId="18576"/>
    <cellStyle name="Normal 3 5 2 3 4 3" xfId="14167"/>
    <cellStyle name="Normal 3 5 2 3 5" xfId="21433"/>
    <cellStyle name="Normal 3 5 2 4" xfId="2159"/>
    <cellStyle name="Normal 3 5 2 4 2" xfId="5578"/>
    <cellStyle name="Normal 3 5 2 4 2 2" xfId="11547"/>
    <cellStyle name="Normal 3 5 2 4 2 2 2" xfId="19505"/>
    <cellStyle name="Normal 3 5 2 4 2 3" xfId="15096"/>
    <cellStyle name="Normal 3 5 2 4 3" xfId="8510"/>
    <cellStyle name="Normal 3 5 2 4 3 2" xfId="16965"/>
    <cellStyle name="Normal 3 5 2 4 4" xfId="9781"/>
    <cellStyle name="Normal 3 5 2 4 4 2" xfId="17765"/>
    <cellStyle name="Normal 3 5 2 4 5" xfId="13346"/>
    <cellStyle name="Normal 3 5 2 5" xfId="6916"/>
    <cellStyle name="Normal 3 5 2 5 2" xfId="12486"/>
    <cellStyle name="Normal 3 5 2 5 2 2" xfId="20437"/>
    <cellStyle name="Normal 3 5 2 5 3" xfId="16029"/>
    <cellStyle name="Normal 3 5 2 6" xfId="4532"/>
    <cellStyle name="Normal 3 5 2 6 2" xfId="10605"/>
    <cellStyle name="Normal 3 5 2 6 2 2" xfId="18573"/>
    <cellStyle name="Normal 3 5 2 6 3" xfId="14164"/>
    <cellStyle name="Normal 3 5 2 7" xfId="21430"/>
    <cellStyle name="Normal 3 5 3" xfId="2160"/>
    <cellStyle name="Normal 3 5 3 2" xfId="2161"/>
    <cellStyle name="Normal 3 5 3 2 2" xfId="2162"/>
    <cellStyle name="Normal 3 5 3 2 2 2" xfId="2163"/>
    <cellStyle name="Normal 3 5 3 2 2 2 2" xfId="5584"/>
    <cellStyle name="Normal 3 5 3 2 2 2 2 2" xfId="11553"/>
    <cellStyle name="Normal 3 5 3 2 2 2 2 2 2" xfId="19511"/>
    <cellStyle name="Normal 3 5 3 2 2 2 2 3" xfId="15102"/>
    <cellStyle name="Normal 3 5 3 2 2 2 3" xfId="8511"/>
    <cellStyle name="Normal 3 5 3 2 2 2 3 2" xfId="16966"/>
    <cellStyle name="Normal 3 5 3 2 2 2 4" xfId="9782"/>
    <cellStyle name="Normal 3 5 3 2 2 2 4 2" xfId="17766"/>
    <cellStyle name="Normal 3 5 3 2 2 2 5" xfId="13347"/>
    <cellStyle name="Normal 3 5 3 2 2 3" xfId="6922"/>
    <cellStyle name="Normal 3 5 3 2 2 3 2" xfId="12492"/>
    <cellStyle name="Normal 3 5 3 2 2 3 2 2" xfId="20443"/>
    <cellStyle name="Normal 3 5 3 2 2 3 3" xfId="16035"/>
    <cellStyle name="Normal 3 5 3 2 2 4" xfId="4538"/>
    <cellStyle name="Normal 3 5 3 2 2 4 2" xfId="10611"/>
    <cellStyle name="Normal 3 5 3 2 2 4 2 2" xfId="18579"/>
    <cellStyle name="Normal 3 5 3 2 2 4 3" xfId="14170"/>
    <cellStyle name="Normal 3 5 3 2 2 5" xfId="21436"/>
    <cellStyle name="Normal 3 5 3 2 3" xfId="2164"/>
    <cellStyle name="Normal 3 5 3 2 3 2" xfId="5583"/>
    <cellStyle name="Normal 3 5 3 2 3 2 2" xfId="11552"/>
    <cellStyle name="Normal 3 5 3 2 3 2 2 2" xfId="19510"/>
    <cellStyle name="Normal 3 5 3 2 3 2 3" xfId="15101"/>
    <cellStyle name="Normal 3 5 3 2 3 3" xfId="8512"/>
    <cellStyle name="Normal 3 5 3 2 3 3 2" xfId="16967"/>
    <cellStyle name="Normal 3 5 3 2 3 4" xfId="9783"/>
    <cellStyle name="Normal 3 5 3 2 3 4 2" xfId="17767"/>
    <cellStyle name="Normal 3 5 3 2 3 5" xfId="13348"/>
    <cellStyle name="Normal 3 5 3 2 4" xfId="6921"/>
    <cellStyle name="Normal 3 5 3 2 4 2" xfId="12491"/>
    <cellStyle name="Normal 3 5 3 2 4 2 2" xfId="20442"/>
    <cellStyle name="Normal 3 5 3 2 4 3" xfId="16034"/>
    <cellStyle name="Normal 3 5 3 2 5" xfId="4537"/>
    <cellStyle name="Normal 3 5 3 2 5 2" xfId="10610"/>
    <cellStyle name="Normal 3 5 3 2 5 2 2" xfId="18578"/>
    <cellStyle name="Normal 3 5 3 2 5 3" xfId="14169"/>
    <cellStyle name="Normal 3 5 3 2 6" xfId="21435"/>
    <cellStyle name="Normal 3 5 3 3" xfId="2165"/>
    <cellStyle name="Normal 3 5 3 3 2" xfId="2166"/>
    <cellStyle name="Normal 3 5 3 3 2 2" xfId="5585"/>
    <cellStyle name="Normal 3 5 3 3 2 2 2" xfId="11554"/>
    <cellStyle name="Normal 3 5 3 3 2 2 2 2" xfId="19512"/>
    <cellStyle name="Normal 3 5 3 3 2 2 3" xfId="15103"/>
    <cellStyle name="Normal 3 5 3 3 2 3" xfId="8513"/>
    <cellStyle name="Normal 3 5 3 3 2 3 2" xfId="16968"/>
    <cellStyle name="Normal 3 5 3 3 2 4" xfId="9784"/>
    <cellStyle name="Normal 3 5 3 3 2 4 2" xfId="17768"/>
    <cellStyle name="Normal 3 5 3 3 2 5" xfId="13349"/>
    <cellStyle name="Normal 3 5 3 3 3" xfId="6923"/>
    <cellStyle name="Normal 3 5 3 3 3 2" xfId="12493"/>
    <cellStyle name="Normal 3 5 3 3 3 2 2" xfId="20444"/>
    <cellStyle name="Normal 3 5 3 3 3 3" xfId="16036"/>
    <cellStyle name="Normal 3 5 3 3 4" xfId="4539"/>
    <cellStyle name="Normal 3 5 3 3 4 2" xfId="10612"/>
    <cellStyle name="Normal 3 5 3 3 4 2 2" xfId="18580"/>
    <cellStyle name="Normal 3 5 3 3 4 3" xfId="14171"/>
    <cellStyle name="Normal 3 5 3 3 5" xfId="21437"/>
    <cellStyle name="Normal 3 5 3 4" xfId="2167"/>
    <cellStyle name="Normal 3 5 3 4 2" xfId="5582"/>
    <cellStyle name="Normal 3 5 3 4 2 2" xfId="11551"/>
    <cellStyle name="Normal 3 5 3 4 2 2 2" xfId="19509"/>
    <cellStyle name="Normal 3 5 3 4 2 3" xfId="15100"/>
    <cellStyle name="Normal 3 5 3 4 3" xfId="8514"/>
    <cellStyle name="Normal 3 5 3 4 3 2" xfId="16969"/>
    <cellStyle name="Normal 3 5 3 4 4" xfId="9785"/>
    <cellStyle name="Normal 3 5 3 4 4 2" xfId="17769"/>
    <cellStyle name="Normal 3 5 3 4 5" xfId="13350"/>
    <cellStyle name="Normal 3 5 3 5" xfId="6920"/>
    <cellStyle name="Normal 3 5 3 5 2" xfId="12490"/>
    <cellStyle name="Normal 3 5 3 5 2 2" xfId="20441"/>
    <cellStyle name="Normal 3 5 3 5 3" xfId="16033"/>
    <cellStyle name="Normal 3 5 3 6" xfId="4536"/>
    <cellStyle name="Normal 3 5 3 6 2" xfId="10609"/>
    <cellStyle name="Normal 3 5 3 6 2 2" xfId="18577"/>
    <cellStyle name="Normal 3 5 3 6 3" xfId="14168"/>
    <cellStyle name="Normal 3 5 3 7" xfId="21434"/>
    <cellStyle name="Normal 3 5 4" xfId="2168"/>
    <cellStyle name="Normal 3 5 4 2" xfId="2169"/>
    <cellStyle name="Normal 3 5 4 2 2" xfId="2170"/>
    <cellStyle name="Normal 3 5 4 2 2 2" xfId="2171"/>
    <cellStyle name="Normal 3 5 4 2 2 2 2" xfId="5588"/>
    <cellStyle name="Normal 3 5 4 2 2 2 2 2" xfId="11557"/>
    <cellStyle name="Normal 3 5 4 2 2 2 2 2 2" xfId="19515"/>
    <cellStyle name="Normal 3 5 4 2 2 2 2 3" xfId="15106"/>
    <cellStyle name="Normal 3 5 4 2 2 2 3" xfId="8515"/>
    <cellStyle name="Normal 3 5 4 2 2 2 3 2" xfId="16970"/>
    <cellStyle name="Normal 3 5 4 2 2 2 4" xfId="9786"/>
    <cellStyle name="Normal 3 5 4 2 2 2 4 2" xfId="17770"/>
    <cellStyle name="Normal 3 5 4 2 2 2 5" xfId="13351"/>
    <cellStyle name="Normal 3 5 4 2 2 3" xfId="6926"/>
    <cellStyle name="Normal 3 5 4 2 2 3 2" xfId="12496"/>
    <cellStyle name="Normal 3 5 4 2 2 3 2 2" xfId="20447"/>
    <cellStyle name="Normal 3 5 4 2 2 3 3" xfId="16039"/>
    <cellStyle name="Normal 3 5 4 2 2 4" xfId="4542"/>
    <cellStyle name="Normal 3 5 4 2 2 4 2" xfId="10615"/>
    <cellStyle name="Normal 3 5 4 2 2 4 2 2" xfId="18583"/>
    <cellStyle name="Normal 3 5 4 2 2 4 3" xfId="14174"/>
    <cellStyle name="Normal 3 5 4 2 2 5" xfId="21440"/>
    <cellStyle name="Normal 3 5 4 2 3" xfId="2172"/>
    <cellStyle name="Normal 3 5 4 2 3 2" xfId="5587"/>
    <cellStyle name="Normal 3 5 4 2 3 2 2" xfId="11556"/>
    <cellStyle name="Normal 3 5 4 2 3 2 2 2" xfId="19514"/>
    <cellStyle name="Normal 3 5 4 2 3 2 3" xfId="15105"/>
    <cellStyle name="Normal 3 5 4 2 3 3" xfId="8516"/>
    <cellStyle name="Normal 3 5 4 2 3 3 2" xfId="16971"/>
    <cellStyle name="Normal 3 5 4 2 3 4" xfId="9787"/>
    <cellStyle name="Normal 3 5 4 2 3 4 2" xfId="17771"/>
    <cellStyle name="Normal 3 5 4 2 3 5" xfId="13352"/>
    <cellStyle name="Normal 3 5 4 2 4" xfId="6925"/>
    <cellStyle name="Normal 3 5 4 2 4 2" xfId="12495"/>
    <cellStyle name="Normal 3 5 4 2 4 2 2" xfId="20446"/>
    <cellStyle name="Normal 3 5 4 2 4 3" xfId="16038"/>
    <cellStyle name="Normal 3 5 4 2 5" xfId="4541"/>
    <cellStyle name="Normal 3 5 4 2 5 2" xfId="10614"/>
    <cellStyle name="Normal 3 5 4 2 5 2 2" xfId="18582"/>
    <cellStyle name="Normal 3 5 4 2 5 3" xfId="14173"/>
    <cellStyle name="Normal 3 5 4 2 6" xfId="21439"/>
    <cellStyle name="Normal 3 5 4 3" xfId="2173"/>
    <cellStyle name="Normal 3 5 4 3 2" xfId="2174"/>
    <cellStyle name="Normal 3 5 4 3 2 2" xfId="5589"/>
    <cellStyle name="Normal 3 5 4 3 2 2 2" xfId="11558"/>
    <cellStyle name="Normal 3 5 4 3 2 2 2 2" xfId="19516"/>
    <cellStyle name="Normal 3 5 4 3 2 2 3" xfId="15107"/>
    <cellStyle name="Normal 3 5 4 3 2 3" xfId="8517"/>
    <cellStyle name="Normal 3 5 4 3 2 3 2" xfId="16972"/>
    <cellStyle name="Normal 3 5 4 3 2 4" xfId="9788"/>
    <cellStyle name="Normal 3 5 4 3 2 4 2" xfId="17772"/>
    <cellStyle name="Normal 3 5 4 3 2 5" xfId="13353"/>
    <cellStyle name="Normal 3 5 4 3 3" xfId="6927"/>
    <cellStyle name="Normal 3 5 4 3 3 2" xfId="12497"/>
    <cellStyle name="Normal 3 5 4 3 3 2 2" xfId="20448"/>
    <cellStyle name="Normal 3 5 4 3 3 3" xfId="16040"/>
    <cellStyle name="Normal 3 5 4 3 4" xfId="4543"/>
    <cellStyle name="Normal 3 5 4 3 4 2" xfId="10616"/>
    <cellStyle name="Normal 3 5 4 3 4 2 2" xfId="18584"/>
    <cellStyle name="Normal 3 5 4 3 4 3" xfId="14175"/>
    <cellStyle name="Normal 3 5 4 3 5" xfId="21441"/>
    <cellStyle name="Normal 3 5 4 4" xfId="2175"/>
    <cellStyle name="Normal 3 5 4 4 2" xfId="5586"/>
    <cellStyle name="Normal 3 5 4 4 2 2" xfId="11555"/>
    <cellStyle name="Normal 3 5 4 4 2 2 2" xfId="19513"/>
    <cellStyle name="Normal 3 5 4 4 2 3" xfId="15104"/>
    <cellStyle name="Normal 3 5 4 4 3" xfId="8518"/>
    <cellStyle name="Normal 3 5 4 4 3 2" xfId="16973"/>
    <cellStyle name="Normal 3 5 4 4 4" xfId="9789"/>
    <cellStyle name="Normal 3 5 4 4 4 2" xfId="17773"/>
    <cellStyle name="Normal 3 5 4 4 5" xfId="13354"/>
    <cellStyle name="Normal 3 5 4 5" xfId="6924"/>
    <cellStyle name="Normal 3 5 4 5 2" xfId="12494"/>
    <cellStyle name="Normal 3 5 4 5 2 2" xfId="20445"/>
    <cellStyle name="Normal 3 5 4 5 3" xfId="16037"/>
    <cellStyle name="Normal 3 5 4 6" xfId="4540"/>
    <cellStyle name="Normal 3 5 4 6 2" xfId="10613"/>
    <cellStyle name="Normal 3 5 4 6 2 2" xfId="18581"/>
    <cellStyle name="Normal 3 5 4 6 3" xfId="14172"/>
    <cellStyle name="Normal 3 5 4 7" xfId="21438"/>
    <cellStyle name="Normal 3 5 5" xfId="2176"/>
    <cellStyle name="Normal 3 5 5 2" xfId="2177"/>
    <cellStyle name="Normal 3 5 5 2 2" xfId="2178"/>
    <cellStyle name="Normal 3 5 5 2 2 2" xfId="5591"/>
    <cellStyle name="Normal 3 5 5 2 2 2 2" xfId="11560"/>
    <cellStyle name="Normal 3 5 5 2 2 2 2 2" xfId="19518"/>
    <cellStyle name="Normal 3 5 5 2 2 2 3" xfId="15109"/>
    <cellStyle name="Normal 3 5 5 2 2 3" xfId="8519"/>
    <cellStyle name="Normal 3 5 5 2 2 3 2" xfId="16974"/>
    <cellStyle name="Normal 3 5 5 2 2 4" xfId="9790"/>
    <cellStyle name="Normal 3 5 5 2 2 4 2" xfId="17774"/>
    <cellStyle name="Normal 3 5 5 2 2 5" xfId="13355"/>
    <cellStyle name="Normal 3 5 5 2 3" xfId="6929"/>
    <cellStyle name="Normal 3 5 5 2 3 2" xfId="12499"/>
    <cellStyle name="Normal 3 5 5 2 3 2 2" xfId="20450"/>
    <cellStyle name="Normal 3 5 5 2 3 3" xfId="16042"/>
    <cellStyle name="Normal 3 5 5 2 4" xfId="4545"/>
    <cellStyle name="Normal 3 5 5 2 4 2" xfId="10618"/>
    <cellStyle name="Normal 3 5 5 2 4 2 2" xfId="18586"/>
    <cellStyle name="Normal 3 5 5 2 4 3" xfId="14177"/>
    <cellStyle name="Normal 3 5 5 2 5" xfId="21443"/>
    <cellStyle name="Normal 3 5 5 3" xfId="2179"/>
    <cellStyle name="Normal 3 5 5 3 2" xfId="5590"/>
    <cellStyle name="Normal 3 5 5 3 2 2" xfId="11559"/>
    <cellStyle name="Normal 3 5 5 3 2 2 2" xfId="19517"/>
    <cellStyle name="Normal 3 5 5 3 2 3" xfId="15108"/>
    <cellStyle name="Normal 3 5 5 3 3" xfId="8520"/>
    <cellStyle name="Normal 3 5 5 3 3 2" xfId="16975"/>
    <cellStyle name="Normal 3 5 5 3 4" xfId="9791"/>
    <cellStyle name="Normal 3 5 5 3 4 2" xfId="17775"/>
    <cellStyle name="Normal 3 5 5 3 5" xfId="13356"/>
    <cellStyle name="Normal 3 5 5 4" xfId="6928"/>
    <cellStyle name="Normal 3 5 5 4 2" xfId="12498"/>
    <cellStyle name="Normal 3 5 5 4 2 2" xfId="20449"/>
    <cellStyle name="Normal 3 5 5 4 3" xfId="16041"/>
    <cellStyle name="Normal 3 5 5 5" xfId="4544"/>
    <cellStyle name="Normal 3 5 5 5 2" xfId="10617"/>
    <cellStyle name="Normal 3 5 5 5 2 2" xfId="18585"/>
    <cellStyle name="Normal 3 5 5 5 3" xfId="14176"/>
    <cellStyle name="Normal 3 5 5 6" xfId="21442"/>
    <cellStyle name="Normal 3 5 6" xfId="2180"/>
    <cellStyle name="Normal 3 5 6 2" xfId="2181"/>
    <cellStyle name="Normal 3 5 6 2 2" xfId="2182"/>
    <cellStyle name="Normal 3 5 6 2 2 2" xfId="5593"/>
    <cellStyle name="Normal 3 5 6 2 2 2 2" xfId="11562"/>
    <cellStyle name="Normal 3 5 6 2 2 2 2 2" xfId="19520"/>
    <cellStyle name="Normal 3 5 6 2 2 2 3" xfId="15111"/>
    <cellStyle name="Normal 3 5 6 2 2 3" xfId="8521"/>
    <cellStyle name="Normal 3 5 6 2 2 3 2" xfId="16976"/>
    <cellStyle name="Normal 3 5 6 2 2 4" xfId="9792"/>
    <cellStyle name="Normal 3 5 6 2 2 4 2" xfId="17776"/>
    <cellStyle name="Normal 3 5 6 2 2 5" xfId="13357"/>
    <cellStyle name="Normal 3 5 6 2 3" xfId="6931"/>
    <cellStyle name="Normal 3 5 6 2 3 2" xfId="12501"/>
    <cellStyle name="Normal 3 5 6 2 3 2 2" xfId="20452"/>
    <cellStyle name="Normal 3 5 6 2 3 3" xfId="16044"/>
    <cellStyle name="Normal 3 5 6 2 4" xfId="4547"/>
    <cellStyle name="Normal 3 5 6 2 4 2" xfId="10620"/>
    <cellStyle name="Normal 3 5 6 2 4 2 2" xfId="18588"/>
    <cellStyle name="Normal 3 5 6 2 4 3" xfId="14179"/>
    <cellStyle name="Normal 3 5 6 2 5" xfId="21445"/>
    <cellStyle name="Normal 3 5 6 3" xfId="2183"/>
    <cellStyle name="Normal 3 5 6 3 2" xfId="5592"/>
    <cellStyle name="Normal 3 5 6 3 2 2" xfId="11561"/>
    <cellStyle name="Normal 3 5 6 3 2 2 2" xfId="19519"/>
    <cellStyle name="Normal 3 5 6 3 2 3" xfId="15110"/>
    <cellStyle name="Normal 3 5 6 3 3" xfId="8522"/>
    <cellStyle name="Normal 3 5 6 3 3 2" xfId="16977"/>
    <cellStyle name="Normal 3 5 6 3 4" xfId="9793"/>
    <cellStyle name="Normal 3 5 6 3 4 2" xfId="17777"/>
    <cellStyle name="Normal 3 5 6 3 5" xfId="13358"/>
    <cellStyle name="Normal 3 5 6 4" xfId="6930"/>
    <cellStyle name="Normal 3 5 6 4 2" xfId="12500"/>
    <cellStyle name="Normal 3 5 6 4 2 2" xfId="20451"/>
    <cellStyle name="Normal 3 5 6 4 3" xfId="16043"/>
    <cellStyle name="Normal 3 5 6 5" xfId="4546"/>
    <cellStyle name="Normal 3 5 6 5 2" xfId="10619"/>
    <cellStyle name="Normal 3 5 6 5 2 2" xfId="18587"/>
    <cellStyle name="Normal 3 5 6 5 3" xfId="14178"/>
    <cellStyle name="Normal 3 5 6 6" xfId="21444"/>
    <cellStyle name="Normal 3 5 7" xfId="2184"/>
    <cellStyle name="Normal 3 5 7 2" xfId="2185"/>
    <cellStyle name="Normal 3 5 7 2 2" xfId="5594"/>
    <cellStyle name="Normal 3 5 7 2 2 2" xfId="11563"/>
    <cellStyle name="Normal 3 5 7 2 2 2 2" xfId="19521"/>
    <cellStyle name="Normal 3 5 7 2 2 3" xfId="15112"/>
    <cellStyle name="Normal 3 5 7 2 3" xfId="8523"/>
    <cellStyle name="Normal 3 5 7 2 3 2" xfId="16978"/>
    <cellStyle name="Normal 3 5 7 2 4" xfId="9794"/>
    <cellStyle name="Normal 3 5 7 2 4 2" xfId="17778"/>
    <cellStyle name="Normal 3 5 7 2 5" xfId="13359"/>
    <cellStyle name="Normal 3 5 7 3" xfId="6932"/>
    <cellStyle name="Normal 3 5 7 3 2" xfId="12502"/>
    <cellStyle name="Normal 3 5 7 3 2 2" xfId="20453"/>
    <cellStyle name="Normal 3 5 7 3 3" xfId="16045"/>
    <cellStyle name="Normal 3 5 7 4" xfId="4548"/>
    <cellStyle name="Normal 3 5 7 4 2" xfId="10621"/>
    <cellStyle name="Normal 3 5 7 4 2 2" xfId="18589"/>
    <cellStyle name="Normal 3 5 7 4 3" xfId="14180"/>
    <cellStyle name="Normal 3 5 7 5" xfId="21446"/>
    <cellStyle name="Normal 3 5 8" xfId="2186"/>
    <cellStyle name="Normal 3 5 8 2" xfId="5577"/>
    <cellStyle name="Normal 3 5 8 2 2" xfId="11546"/>
    <cellStyle name="Normal 3 5 8 2 2 2" xfId="19504"/>
    <cellStyle name="Normal 3 5 8 2 3" xfId="15095"/>
    <cellStyle name="Normal 3 5 8 3" xfId="8524"/>
    <cellStyle name="Normal 3 5 8 3 2" xfId="16979"/>
    <cellStyle name="Normal 3 5 8 4" xfId="9795"/>
    <cellStyle name="Normal 3 5 8 4 2" xfId="17779"/>
    <cellStyle name="Normal 3 5 8 5" xfId="13360"/>
    <cellStyle name="Normal 3 5 9" xfId="6915"/>
    <cellStyle name="Normal 3 5 9 2" xfId="12485"/>
    <cellStyle name="Normal 3 5 9 2 2" xfId="20436"/>
    <cellStyle name="Normal 3 5 9 3" xfId="16028"/>
    <cellStyle name="Normal 3 6" xfId="2187"/>
    <cellStyle name="Normal 3 6 10" xfId="4549"/>
    <cellStyle name="Normal 3 6 10 2" xfId="10622"/>
    <cellStyle name="Normal 3 6 10 2 2" xfId="18590"/>
    <cellStyle name="Normal 3 6 10 3" xfId="14181"/>
    <cellStyle name="Normal 3 6 11" xfId="21447"/>
    <cellStyle name="Normal 3 6 2" xfId="2188"/>
    <cellStyle name="Normal 3 6 2 2" xfId="2189"/>
    <cellStyle name="Normal 3 6 2 2 2" xfId="2190"/>
    <cellStyle name="Normal 3 6 2 2 2 2" xfId="2191"/>
    <cellStyle name="Normal 3 6 2 2 2 2 2" xfId="5598"/>
    <cellStyle name="Normal 3 6 2 2 2 2 2 2" xfId="11567"/>
    <cellStyle name="Normal 3 6 2 2 2 2 2 2 2" xfId="19525"/>
    <cellStyle name="Normal 3 6 2 2 2 2 2 3" xfId="15116"/>
    <cellStyle name="Normal 3 6 2 2 2 2 3" xfId="8525"/>
    <cellStyle name="Normal 3 6 2 2 2 2 3 2" xfId="16980"/>
    <cellStyle name="Normal 3 6 2 2 2 2 4" xfId="9796"/>
    <cellStyle name="Normal 3 6 2 2 2 2 4 2" xfId="17780"/>
    <cellStyle name="Normal 3 6 2 2 2 2 5" xfId="13361"/>
    <cellStyle name="Normal 3 6 2 2 2 3" xfId="6936"/>
    <cellStyle name="Normal 3 6 2 2 2 3 2" xfId="12506"/>
    <cellStyle name="Normal 3 6 2 2 2 3 2 2" xfId="20457"/>
    <cellStyle name="Normal 3 6 2 2 2 3 3" xfId="16049"/>
    <cellStyle name="Normal 3 6 2 2 2 4" xfId="4552"/>
    <cellStyle name="Normal 3 6 2 2 2 4 2" xfId="10625"/>
    <cellStyle name="Normal 3 6 2 2 2 4 2 2" xfId="18593"/>
    <cellStyle name="Normal 3 6 2 2 2 4 3" xfId="14184"/>
    <cellStyle name="Normal 3 6 2 2 2 5" xfId="21450"/>
    <cellStyle name="Normal 3 6 2 2 3" xfId="2192"/>
    <cellStyle name="Normal 3 6 2 2 3 2" xfId="5597"/>
    <cellStyle name="Normal 3 6 2 2 3 2 2" xfId="11566"/>
    <cellStyle name="Normal 3 6 2 2 3 2 2 2" xfId="19524"/>
    <cellStyle name="Normal 3 6 2 2 3 2 3" xfId="15115"/>
    <cellStyle name="Normal 3 6 2 2 3 3" xfId="8526"/>
    <cellStyle name="Normal 3 6 2 2 3 3 2" xfId="16981"/>
    <cellStyle name="Normal 3 6 2 2 3 4" xfId="9797"/>
    <cellStyle name="Normal 3 6 2 2 3 4 2" xfId="17781"/>
    <cellStyle name="Normal 3 6 2 2 3 5" xfId="13362"/>
    <cellStyle name="Normal 3 6 2 2 4" xfId="6935"/>
    <cellStyle name="Normal 3 6 2 2 4 2" xfId="12505"/>
    <cellStyle name="Normal 3 6 2 2 4 2 2" xfId="20456"/>
    <cellStyle name="Normal 3 6 2 2 4 3" xfId="16048"/>
    <cellStyle name="Normal 3 6 2 2 5" xfId="4551"/>
    <cellStyle name="Normal 3 6 2 2 5 2" xfId="10624"/>
    <cellStyle name="Normal 3 6 2 2 5 2 2" xfId="18592"/>
    <cellStyle name="Normal 3 6 2 2 5 3" xfId="14183"/>
    <cellStyle name="Normal 3 6 2 2 6" xfId="21449"/>
    <cellStyle name="Normal 3 6 2 3" xfId="2193"/>
    <cellStyle name="Normal 3 6 2 3 2" xfId="2194"/>
    <cellStyle name="Normal 3 6 2 3 2 2" xfId="5599"/>
    <cellStyle name="Normal 3 6 2 3 2 2 2" xfId="11568"/>
    <cellStyle name="Normal 3 6 2 3 2 2 2 2" xfId="19526"/>
    <cellStyle name="Normal 3 6 2 3 2 2 3" xfId="15117"/>
    <cellStyle name="Normal 3 6 2 3 2 3" xfId="8527"/>
    <cellStyle name="Normal 3 6 2 3 2 3 2" xfId="16982"/>
    <cellStyle name="Normal 3 6 2 3 2 4" xfId="9798"/>
    <cellStyle name="Normal 3 6 2 3 2 4 2" xfId="17782"/>
    <cellStyle name="Normal 3 6 2 3 2 5" xfId="13363"/>
    <cellStyle name="Normal 3 6 2 3 3" xfId="6937"/>
    <cellStyle name="Normal 3 6 2 3 3 2" xfId="12507"/>
    <cellStyle name="Normal 3 6 2 3 3 2 2" xfId="20458"/>
    <cellStyle name="Normal 3 6 2 3 3 3" xfId="16050"/>
    <cellStyle name="Normal 3 6 2 3 4" xfId="4553"/>
    <cellStyle name="Normal 3 6 2 3 4 2" xfId="10626"/>
    <cellStyle name="Normal 3 6 2 3 4 2 2" xfId="18594"/>
    <cellStyle name="Normal 3 6 2 3 4 3" xfId="14185"/>
    <cellStyle name="Normal 3 6 2 3 5" xfId="21451"/>
    <cellStyle name="Normal 3 6 2 4" xfId="2195"/>
    <cellStyle name="Normal 3 6 2 4 2" xfId="5596"/>
    <cellStyle name="Normal 3 6 2 4 2 2" xfId="11565"/>
    <cellStyle name="Normal 3 6 2 4 2 2 2" xfId="19523"/>
    <cellStyle name="Normal 3 6 2 4 2 3" xfId="15114"/>
    <cellStyle name="Normal 3 6 2 4 3" xfId="8528"/>
    <cellStyle name="Normal 3 6 2 4 3 2" xfId="16983"/>
    <cellStyle name="Normal 3 6 2 4 4" xfId="9799"/>
    <cellStyle name="Normal 3 6 2 4 4 2" xfId="17783"/>
    <cellStyle name="Normal 3 6 2 4 5" xfId="13364"/>
    <cellStyle name="Normal 3 6 2 5" xfId="6934"/>
    <cellStyle name="Normal 3 6 2 5 2" xfId="12504"/>
    <cellStyle name="Normal 3 6 2 5 2 2" xfId="20455"/>
    <cellStyle name="Normal 3 6 2 5 3" xfId="16047"/>
    <cellStyle name="Normal 3 6 2 6" xfId="4550"/>
    <cellStyle name="Normal 3 6 2 6 2" xfId="10623"/>
    <cellStyle name="Normal 3 6 2 6 2 2" xfId="18591"/>
    <cellStyle name="Normal 3 6 2 6 3" xfId="14182"/>
    <cellStyle name="Normal 3 6 2 7" xfId="21448"/>
    <cellStyle name="Normal 3 6 3" xfId="2196"/>
    <cellStyle name="Normal 3 6 3 2" xfId="2197"/>
    <cellStyle name="Normal 3 6 3 2 2" xfId="2198"/>
    <cellStyle name="Normal 3 6 3 2 2 2" xfId="2199"/>
    <cellStyle name="Normal 3 6 3 2 2 2 2" xfId="5602"/>
    <cellStyle name="Normal 3 6 3 2 2 2 2 2" xfId="11571"/>
    <cellStyle name="Normal 3 6 3 2 2 2 2 2 2" xfId="19529"/>
    <cellStyle name="Normal 3 6 3 2 2 2 2 3" xfId="15120"/>
    <cellStyle name="Normal 3 6 3 2 2 2 3" xfId="8529"/>
    <cellStyle name="Normal 3 6 3 2 2 2 3 2" xfId="16984"/>
    <cellStyle name="Normal 3 6 3 2 2 2 4" xfId="9800"/>
    <cellStyle name="Normal 3 6 3 2 2 2 4 2" xfId="17784"/>
    <cellStyle name="Normal 3 6 3 2 2 2 5" xfId="13365"/>
    <cellStyle name="Normal 3 6 3 2 2 3" xfId="6940"/>
    <cellStyle name="Normal 3 6 3 2 2 3 2" xfId="12510"/>
    <cellStyle name="Normal 3 6 3 2 2 3 2 2" xfId="20461"/>
    <cellStyle name="Normal 3 6 3 2 2 3 3" xfId="16053"/>
    <cellStyle name="Normal 3 6 3 2 2 4" xfId="4556"/>
    <cellStyle name="Normal 3 6 3 2 2 4 2" xfId="10629"/>
    <cellStyle name="Normal 3 6 3 2 2 4 2 2" xfId="18597"/>
    <cellStyle name="Normal 3 6 3 2 2 4 3" xfId="14188"/>
    <cellStyle name="Normal 3 6 3 2 2 5" xfId="21454"/>
    <cellStyle name="Normal 3 6 3 2 3" xfId="2200"/>
    <cellStyle name="Normal 3 6 3 2 3 2" xfId="5601"/>
    <cellStyle name="Normal 3 6 3 2 3 2 2" xfId="11570"/>
    <cellStyle name="Normal 3 6 3 2 3 2 2 2" xfId="19528"/>
    <cellStyle name="Normal 3 6 3 2 3 2 3" xfId="15119"/>
    <cellStyle name="Normal 3 6 3 2 3 3" xfId="8530"/>
    <cellStyle name="Normal 3 6 3 2 3 3 2" xfId="16985"/>
    <cellStyle name="Normal 3 6 3 2 3 4" xfId="9801"/>
    <cellStyle name="Normal 3 6 3 2 3 4 2" xfId="17785"/>
    <cellStyle name="Normal 3 6 3 2 3 5" xfId="13366"/>
    <cellStyle name="Normal 3 6 3 2 4" xfId="6939"/>
    <cellStyle name="Normal 3 6 3 2 4 2" xfId="12509"/>
    <cellStyle name="Normal 3 6 3 2 4 2 2" xfId="20460"/>
    <cellStyle name="Normal 3 6 3 2 4 3" xfId="16052"/>
    <cellStyle name="Normal 3 6 3 2 5" xfId="4555"/>
    <cellStyle name="Normal 3 6 3 2 5 2" xfId="10628"/>
    <cellStyle name="Normal 3 6 3 2 5 2 2" xfId="18596"/>
    <cellStyle name="Normal 3 6 3 2 5 3" xfId="14187"/>
    <cellStyle name="Normal 3 6 3 2 6" xfId="21453"/>
    <cellStyle name="Normal 3 6 3 3" xfId="2201"/>
    <cellStyle name="Normal 3 6 3 3 2" xfId="2202"/>
    <cellStyle name="Normal 3 6 3 3 2 2" xfId="5603"/>
    <cellStyle name="Normal 3 6 3 3 2 2 2" xfId="11572"/>
    <cellStyle name="Normal 3 6 3 3 2 2 2 2" xfId="19530"/>
    <cellStyle name="Normal 3 6 3 3 2 2 3" xfId="15121"/>
    <cellStyle name="Normal 3 6 3 3 2 3" xfId="8531"/>
    <cellStyle name="Normal 3 6 3 3 2 3 2" xfId="16986"/>
    <cellStyle name="Normal 3 6 3 3 2 4" xfId="9802"/>
    <cellStyle name="Normal 3 6 3 3 2 4 2" xfId="17786"/>
    <cellStyle name="Normal 3 6 3 3 2 5" xfId="13367"/>
    <cellStyle name="Normal 3 6 3 3 3" xfId="6941"/>
    <cellStyle name="Normal 3 6 3 3 3 2" xfId="12511"/>
    <cellStyle name="Normal 3 6 3 3 3 2 2" xfId="20462"/>
    <cellStyle name="Normal 3 6 3 3 3 3" xfId="16054"/>
    <cellStyle name="Normal 3 6 3 3 4" xfId="4557"/>
    <cellStyle name="Normal 3 6 3 3 4 2" xfId="10630"/>
    <cellStyle name="Normal 3 6 3 3 4 2 2" xfId="18598"/>
    <cellStyle name="Normal 3 6 3 3 4 3" xfId="14189"/>
    <cellStyle name="Normal 3 6 3 3 5" xfId="21455"/>
    <cellStyle name="Normal 3 6 3 4" xfId="2203"/>
    <cellStyle name="Normal 3 6 3 4 2" xfId="5600"/>
    <cellStyle name="Normal 3 6 3 4 2 2" xfId="11569"/>
    <cellStyle name="Normal 3 6 3 4 2 2 2" xfId="19527"/>
    <cellStyle name="Normal 3 6 3 4 2 3" xfId="15118"/>
    <cellStyle name="Normal 3 6 3 4 3" xfId="8532"/>
    <cellStyle name="Normal 3 6 3 4 3 2" xfId="16987"/>
    <cellStyle name="Normal 3 6 3 4 4" xfId="9803"/>
    <cellStyle name="Normal 3 6 3 4 4 2" xfId="17787"/>
    <cellStyle name="Normal 3 6 3 4 5" xfId="13368"/>
    <cellStyle name="Normal 3 6 3 5" xfId="6938"/>
    <cellStyle name="Normal 3 6 3 5 2" xfId="12508"/>
    <cellStyle name="Normal 3 6 3 5 2 2" xfId="20459"/>
    <cellStyle name="Normal 3 6 3 5 3" xfId="16051"/>
    <cellStyle name="Normal 3 6 3 6" xfId="4554"/>
    <cellStyle name="Normal 3 6 3 6 2" xfId="10627"/>
    <cellStyle name="Normal 3 6 3 6 2 2" xfId="18595"/>
    <cellStyle name="Normal 3 6 3 6 3" xfId="14186"/>
    <cellStyle name="Normal 3 6 3 7" xfId="21452"/>
    <cellStyle name="Normal 3 6 4" xfId="2204"/>
    <cellStyle name="Normal 3 6 4 2" xfId="2205"/>
    <cellStyle name="Normal 3 6 4 2 2" xfId="2206"/>
    <cellStyle name="Normal 3 6 4 2 2 2" xfId="2207"/>
    <cellStyle name="Normal 3 6 4 2 2 2 2" xfId="5606"/>
    <cellStyle name="Normal 3 6 4 2 2 2 2 2" xfId="11575"/>
    <cellStyle name="Normal 3 6 4 2 2 2 2 2 2" xfId="19533"/>
    <cellStyle name="Normal 3 6 4 2 2 2 2 3" xfId="15124"/>
    <cellStyle name="Normal 3 6 4 2 2 2 3" xfId="8533"/>
    <cellStyle name="Normal 3 6 4 2 2 2 3 2" xfId="16988"/>
    <cellStyle name="Normal 3 6 4 2 2 2 4" xfId="9804"/>
    <cellStyle name="Normal 3 6 4 2 2 2 4 2" xfId="17788"/>
    <cellStyle name="Normal 3 6 4 2 2 2 5" xfId="13369"/>
    <cellStyle name="Normal 3 6 4 2 2 3" xfId="6944"/>
    <cellStyle name="Normal 3 6 4 2 2 3 2" xfId="12514"/>
    <cellStyle name="Normal 3 6 4 2 2 3 2 2" xfId="20465"/>
    <cellStyle name="Normal 3 6 4 2 2 3 3" xfId="16057"/>
    <cellStyle name="Normal 3 6 4 2 2 4" xfId="4560"/>
    <cellStyle name="Normal 3 6 4 2 2 4 2" xfId="10633"/>
    <cellStyle name="Normal 3 6 4 2 2 4 2 2" xfId="18601"/>
    <cellStyle name="Normal 3 6 4 2 2 4 3" xfId="14192"/>
    <cellStyle name="Normal 3 6 4 2 2 5" xfId="21458"/>
    <cellStyle name="Normal 3 6 4 2 3" xfId="2208"/>
    <cellStyle name="Normal 3 6 4 2 3 2" xfId="5605"/>
    <cellStyle name="Normal 3 6 4 2 3 2 2" xfId="11574"/>
    <cellStyle name="Normal 3 6 4 2 3 2 2 2" xfId="19532"/>
    <cellStyle name="Normal 3 6 4 2 3 2 3" xfId="15123"/>
    <cellStyle name="Normal 3 6 4 2 3 3" xfId="8534"/>
    <cellStyle name="Normal 3 6 4 2 3 3 2" xfId="16989"/>
    <cellStyle name="Normal 3 6 4 2 3 4" xfId="9805"/>
    <cellStyle name="Normal 3 6 4 2 3 4 2" xfId="17789"/>
    <cellStyle name="Normal 3 6 4 2 3 5" xfId="13370"/>
    <cellStyle name="Normal 3 6 4 2 4" xfId="6943"/>
    <cellStyle name="Normal 3 6 4 2 4 2" xfId="12513"/>
    <cellStyle name="Normal 3 6 4 2 4 2 2" xfId="20464"/>
    <cellStyle name="Normal 3 6 4 2 4 3" xfId="16056"/>
    <cellStyle name="Normal 3 6 4 2 5" xfId="4559"/>
    <cellStyle name="Normal 3 6 4 2 5 2" xfId="10632"/>
    <cellStyle name="Normal 3 6 4 2 5 2 2" xfId="18600"/>
    <cellStyle name="Normal 3 6 4 2 5 3" xfId="14191"/>
    <cellStyle name="Normal 3 6 4 2 6" xfId="21457"/>
    <cellStyle name="Normal 3 6 4 3" xfId="2209"/>
    <cellStyle name="Normal 3 6 4 3 2" xfId="2210"/>
    <cellStyle name="Normal 3 6 4 3 2 2" xfId="5607"/>
    <cellStyle name="Normal 3 6 4 3 2 2 2" xfId="11576"/>
    <cellStyle name="Normal 3 6 4 3 2 2 2 2" xfId="19534"/>
    <cellStyle name="Normal 3 6 4 3 2 2 3" xfId="15125"/>
    <cellStyle name="Normal 3 6 4 3 2 3" xfId="8535"/>
    <cellStyle name="Normal 3 6 4 3 2 3 2" xfId="16990"/>
    <cellStyle name="Normal 3 6 4 3 2 4" xfId="9806"/>
    <cellStyle name="Normal 3 6 4 3 2 4 2" xfId="17790"/>
    <cellStyle name="Normal 3 6 4 3 2 5" xfId="13371"/>
    <cellStyle name="Normal 3 6 4 3 3" xfId="6945"/>
    <cellStyle name="Normal 3 6 4 3 3 2" xfId="12515"/>
    <cellStyle name="Normal 3 6 4 3 3 2 2" xfId="20466"/>
    <cellStyle name="Normal 3 6 4 3 3 3" xfId="16058"/>
    <cellStyle name="Normal 3 6 4 3 4" xfId="4561"/>
    <cellStyle name="Normal 3 6 4 3 4 2" xfId="10634"/>
    <cellStyle name="Normal 3 6 4 3 4 2 2" xfId="18602"/>
    <cellStyle name="Normal 3 6 4 3 4 3" xfId="14193"/>
    <cellStyle name="Normal 3 6 4 3 5" xfId="21459"/>
    <cellStyle name="Normal 3 6 4 4" xfId="2211"/>
    <cellStyle name="Normal 3 6 4 4 2" xfId="5604"/>
    <cellStyle name="Normal 3 6 4 4 2 2" xfId="11573"/>
    <cellStyle name="Normal 3 6 4 4 2 2 2" xfId="19531"/>
    <cellStyle name="Normal 3 6 4 4 2 3" xfId="15122"/>
    <cellStyle name="Normal 3 6 4 4 3" xfId="8536"/>
    <cellStyle name="Normal 3 6 4 4 3 2" xfId="16991"/>
    <cellStyle name="Normal 3 6 4 4 4" xfId="9807"/>
    <cellStyle name="Normal 3 6 4 4 4 2" xfId="17791"/>
    <cellStyle name="Normal 3 6 4 4 5" xfId="13372"/>
    <cellStyle name="Normal 3 6 4 5" xfId="6942"/>
    <cellStyle name="Normal 3 6 4 5 2" xfId="12512"/>
    <cellStyle name="Normal 3 6 4 5 2 2" xfId="20463"/>
    <cellStyle name="Normal 3 6 4 5 3" xfId="16055"/>
    <cellStyle name="Normal 3 6 4 6" xfId="4558"/>
    <cellStyle name="Normal 3 6 4 6 2" xfId="10631"/>
    <cellStyle name="Normal 3 6 4 6 2 2" xfId="18599"/>
    <cellStyle name="Normal 3 6 4 6 3" xfId="14190"/>
    <cellStyle name="Normal 3 6 4 7" xfId="21456"/>
    <cellStyle name="Normal 3 6 5" xfId="2212"/>
    <cellStyle name="Normal 3 6 5 2" xfId="2213"/>
    <cellStyle name="Normal 3 6 5 2 2" xfId="2214"/>
    <cellStyle name="Normal 3 6 5 2 2 2" xfId="5609"/>
    <cellStyle name="Normal 3 6 5 2 2 2 2" xfId="11578"/>
    <cellStyle name="Normal 3 6 5 2 2 2 2 2" xfId="19536"/>
    <cellStyle name="Normal 3 6 5 2 2 2 3" xfId="15127"/>
    <cellStyle name="Normal 3 6 5 2 2 3" xfId="8537"/>
    <cellStyle name="Normal 3 6 5 2 2 3 2" xfId="16992"/>
    <cellStyle name="Normal 3 6 5 2 2 4" xfId="9808"/>
    <cellStyle name="Normal 3 6 5 2 2 4 2" xfId="17792"/>
    <cellStyle name="Normal 3 6 5 2 2 5" xfId="13373"/>
    <cellStyle name="Normal 3 6 5 2 3" xfId="6947"/>
    <cellStyle name="Normal 3 6 5 2 3 2" xfId="12517"/>
    <cellStyle name="Normal 3 6 5 2 3 2 2" xfId="20468"/>
    <cellStyle name="Normal 3 6 5 2 3 3" xfId="16060"/>
    <cellStyle name="Normal 3 6 5 2 4" xfId="4563"/>
    <cellStyle name="Normal 3 6 5 2 4 2" xfId="10636"/>
    <cellStyle name="Normal 3 6 5 2 4 2 2" xfId="18604"/>
    <cellStyle name="Normal 3 6 5 2 4 3" xfId="14195"/>
    <cellStyle name="Normal 3 6 5 2 5" xfId="21461"/>
    <cellStyle name="Normal 3 6 5 3" xfId="2215"/>
    <cellStyle name="Normal 3 6 5 3 2" xfId="5608"/>
    <cellStyle name="Normal 3 6 5 3 2 2" xfId="11577"/>
    <cellStyle name="Normal 3 6 5 3 2 2 2" xfId="19535"/>
    <cellStyle name="Normal 3 6 5 3 2 3" xfId="15126"/>
    <cellStyle name="Normal 3 6 5 3 3" xfId="8538"/>
    <cellStyle name="Normal 3 6 5 3 3 2" xfId="16993"/>
    <cellStyle name="Normal 3 6 5 3 4" xfId="9809"/>
    <cellStyle name="Normal 3 6 5 3 4 2" xfId="17793"/>
    <cellStyle name="Normal 3 6 5 3 5" xfId="13374"/>
    <cellStyle name="Normal 3 6 5 4" xfId="6946"/>
    <cellStyle name="Normal 3 6 5 4 2" xfId="12516"/>
    <cellStyle name="Normal 3 6 5 4 2 2" xfId="20467"/>
    <cellStyle name="Normal 3 6 5 4 3" xfId="16059"/>
    <cellStyle name="Normal 3 6 5 5" xfId="4562"/>
    <cellStyle name="Normal 3 6 5 5 2" xfId="10635"/>
    <cellStyle name="Normal 3 6 5 5 2 2" xfId="18603"/>
    <cellStyle name="Normal 3 6 5 5 3" xfId="14194"/>
    <cellStyle name="Normal 3 6 5 6" xfId="21460"/>
    <cellStyle name="Normal 3 6 6" xfId="2216"/>
    <cellStyle name="Normal 3 6 6 2" xfId="2217"/>
    <cellStyle name="Normal 3 6 6 2 2" xfId="2218"/>
    <cellStyle name="Normal 3 6 6 2 2 2" xfId="5611"/>
    <cellStyle name="Normal 3 6 6 2 2 2 2" xfId="11580"/>
    <cellStyle name="Normal 3 6 6 2 2 2 2 2" xfId="19538"/>
    <cellStyle name="Normal 3 6 6 2 2 2 3" xfId="15129"/>
    <cellStyle name="Normal 3 6 6 2 2 3" xfId="8539"/>
    <cellStyle name="Normal 3 6 6 2 2 3 2" xfId="16994"/>
    <cellStyle name="Normal 3 6 6 2 2 4" xfId="9810"/>
    <cellStyle name="Normal 3 6 6 2 2 4 2" xfId="17794"/>
    <cellStyle name="Normal 3 6 6 2 2 5" xfId="13375"/>
    <cellStyle name="Normal 3 6 6 2 3" xfId="6949"/>
    <cellStyle name="Normal 3 6 6 2 3 2" xfId="12519"/>
    <cellStyle name="Normal 3 6 6 2 3 2 2" xfId="20470"/>
    <cellStyle name="Normal 3 6 6 2 3 3" xfId="16062"/>
    <cellStyle name="Normal 3 6 6 2 4" xfId="4565"/>
    <cellStyle name="Normal 3 6 6 2 4 2" xfId="10638"/>
    <cellStyle name="Normal 3 6 6 2 4 2 2" xfId="18606"/>
    <cellStyle name="Normal 3 6 6 2 4 3" xfId="14197"/>
    <cellStyle name="Normal 3 6 6 2 5" xfId="21463"/>
    <cellStyle name="Normal 3 6 6 3" xfId="2219"/>
    <cellStyle name="Normal 3 6 6 3 2" xfId="5610"/>
    <cellStyle name="Normal 3 6 6 3 2 2" xfId="11579"/>
    <cellStyle name="Normal 3 6 6 3 2 2 2" xfId="19537"/>
    <cellStyle name="Normal 3 6 6 3 2 3" xfId="15128"/>
    <cellStyle name="Normal 3 6 6 3 3" xfId="8540"/>
    <cellStyle name="Normal 3 6 6 3 3 2" xfId="16995"/>
    <cellStyle name="Normal 3 6 6 3 4" xfId="9811"/>
    <cellStyle name="Normal 3 6 6 3 4 2" xfId="17795"/>
    <cellStyle name="Normal 3 6 6 3 5" xfId="13376"/>
    <cellStyle name="Normal 3 6 6 4" xfId="6948"/>
    <cellStyle name="Normal 3 6 6 4 2" xfId="12518"/>
    <cellStyle name="Normal 3 6 6 4 2 2" xfId="20469"/>
    <cellStyle name="Normal 3 6 6 4 3" xfId="16061"/>
    <cellStyle name="Normal 3 6 6 5" xfId="4564"/>
    <cellStyle name="Normal 3 6 6 5 2" xfId="10637"/>
    <cellStyle name="Normal 3 6 6 5 2 2" xfId="18605"/>
    <cellStyle name="Normal 3 6 6 5 3" xfId="14196"/>
    <cellStyle name="Normal 3 6 6 6" xfId="21462"/>
    <cellStyle name="Normal 3 6 7" xfId="2220"/>
    <cellStyle name="Normal 3 6 7 2" xfId="2221"/>
    <cellStyle name="Normal 3 6 7 2 2" xfId="5612"/>
    <cellStyle name="Normal 3 6 7 2 2 2" xfId="11581"/>
    <cellStyle name="Normal 3 6 7 2 2 2 2" xfId="19539"/>
    <cellStyle name="Normal 3 6 7 2 2 3" xfId="15130"/>
    <cellStyle name="Normal 3 6 7 2 3" xfId="8541"/>
    <cellStyle name="Normal 3 6 7 2 3 2" xfId="16996"/>
    <cellStyle name="Normal 3 6 7 2 4" xfId="9812"/>
    <cellStyle name="Normal 3 6 7 2 4 2" xfId="17796"/>
    <cellStyle name="Normal 3 6 7 2 5" xfId="13377"/>
    <cellStyle name="Normal 3 6 7 3" xfId="6950"/>
    <cellStyle name="Normal 3 6 7 3 2" xfId="12520"/>
    <cellStyle name="Normal 3 6 7 3 2 2" xfId="20471"/>
    <cellStyle name="Normal 3 6 7 3 3" xfId="16063"/>
    <cellStyle name="Normal 3 6 7 4" xfId="4566"/>
    <cellStyle name="Normal 3 6 7 4 2" xfId="10639"/>
    <cellStyle name="Normal 3 6 7 4 2 2" xfId="18607"/>
    <cellStyle name="Normal 3 6 7 4 3" xfId="14198"/>
    <cellStyle name="Normal 3 6 7 5" xfId="21464"/>
    <cellStyle name="Normal 3 6 8" xfId="2222"/>
    <cellStyle name="Normal 3 6 8 2" xfId="5595"/>
    <cellStyle name="Normal 3 6 8 2 2" xfId="11564"/>
    <cellStyle name="Normal 3 6 8 2 2 2" xfId="19522"/>
    <cellStyle name="Normal 3 6 8 2 3" xfId="15113"/>
    <cellStyle name="Normal 3 6 8 3" xfId="8542"/>
    <cellStyle name="Normal 3 6 8 3 2" xfId="16997"/>
    <cellStyle name="Normal 3 6 8 4" xfId="9813"/>
    <cellStyle name="Normal 3 6 8 4 2" xfId="17797"/>
    <cellStyle name="Normal 3 6 8 5" xfId="13378"/>
    <cellStyle name="Normal 3 6 9" xfId="6933"/>
    <cellStyle name="Normal 3 6 9 2" xfId="12503"/>
    <cellStyle name="Normal 3 6 9 2 2" xfId="20454"/>
    <cellStyle name="Normal 3 6 9 3" xfId="16046"/>
    <cellStyle name="Normal 3 7" xfId="2223"/>
    <cellStyle name="Normal 3 7 10" xfId="6951"/>
    <cellStyle name="Normal 3 7 10 2" xfId="12521"/>
    <cellStyle name="Normal 3 7 10 2 2" xfId="20472"/>
    <cellStyle name="Normal 3 7 10 3" xfId="16064"/>
    <cellStyle name="Normal 3 7 11" xfId="4567"/>
    <cellStyle name="Normal 3 7 11 2" xfId="10640"/>
    <cellStyle name="Normal 3 7 11 2 2" xfId="18608"/>
    <cellStyle name="Normal 3 7 11 3" xfId="14199"/>
    <cellStyle name="Normal 3 7 12" xfId="21465"/>
    <cellStyle name="Normal 3 7 2" xfId="2224"/>
    <cellStyle name="Normal 3 7 2 2" xfId="2225"/>
    <cellStyle name="Normal 3 7 2 2 2" xfId="2226"/>
    <cellStyle name="Normal 3 7 2 2 2 2" xfId="2227"/>
    <cellStyle name="Normal 3 7 2 2 2 2 2" xfId="5616"/>
    <cellStyle name="Normal 3 7 2 2 2 2 2 2" xfId="11585"/>
    <cellStyle name="Normal 3 7 2 2 2 2 2 2 2" xfId="19543"/>
    <cellStyle name="Normal 3 7 2 2 2 2 2 3" xfId="15134"/>
    <cellStyle name="Normal 3 7 2 2 2 2 3" xfId="8543"/>
    <cellStyle name="Normal 3 7 2 2 2 2 3 2" xfId="16998"/>
    <cellStyle name="Normal 3 7 2 2 2 2 4" xfId="9814"/>
    <cellStyle name="Normal 3 7 2 2 2 2 4 2" xfId="17798"/>
    <cellStyle name="Normal 3 7 2 2 2 2 5" xfId="13380"/>
    <cellStyle name="Normal 3 7 2 2 2 3" xfId="6954"/>
    <cellStyle name="Normal 3 7 2 2 2 3 2" xfId="12524"/>
    <cellStyle name="Normal 3 7 2 2 2 3 2 2" xfId="20475"/>
    <cellStyle name="Normal 3 7 2 2 2 3 3" xfId="16067"/>
    <cellStyle name="Normal 3 7 2 2 2 4" xfId="4570"/>
    <cellStyle name="Normal 3 7 2 2 2 4 2" xfId="10643"/>
    <cellStyle name="Normal 3 7 2 2 2 4 2 2" xfId="18611"/>
    <cellStyle name="Normal 3 7 2 2 2 4 3" xfId="14202"/>
    <cellStyle name="Normal 3 7 2 2 2 5" xfId="21468"/>
    <cellStyle name="Normal 3 7 2 2 3" xfId="2228"/>
    <cellStyle name="Normal 3 7 2 2 3 2" xfId="5615"/>
    <cellStyle name="Normal 3 7 2 2 3 2 2" xfId="11584"/>
    <cellStyle name="Normal 3 7 2 2 3 2 2 2" xfId="19542"/>
    <cellStyle name="Normal 3 7 2 2 3 2 3" xfId="15133"/>
    <cellStyle name="Normal 3 7 2 2 3 3" xfId="8544"/>
    <cellStyle name="Normal 3 7 2 2 3 3 2" xfId="16999"/>
    <cellStyle name="Normal 3 7 2 2 3 4" xfId="9815"/>
    <cellStyle name="Normal 3 7 2 2 3 4 2" xfId="17799"/>
    <cellStyle name="Normal 3 7 2 2 3 5" xfId="13381"/>
    <cellStyle name="Normal 3 7 2 2 4" xfId="6953"/>
    <cellStyle name="Normal 3 7 2 2 4 2" xfId="12523"/>
    <cellStyle name="Normal 3 7 2 2 4 2 2" xfId="20474"/>
    <cellStyle name="Normal 3 7 2 2 4 3" xfId="16066"/>
    <cellStyle name="Normal 3 7 2 2 5" xfId="4569"/>
    <cellStyle name="Normal 3 7 2 2 5 2" xfId="10642"/>
    <cellStyle name="Normal 3 7 2 2 5 2 2" xfId="18610"/>
    <cellStyle name="Normal 3 7 2 2 5 3" xfId="14201"/>
    <cellStyle name="Normal 3 7 2 2 6" xfId="21467"/>
    <cellStyle name="Normal 3 7 2 3" xfId="2229"/>
    <cellStyle name="Normal 3 7 2 3 2" xfId="2230"/>
    <cellStyle name="Normal 3 7 2 3 2 2" xfId="5617"/>
    <cellStyle name="Normal 3 7 2 3 2 2 2" xfId="11586"/>
    <cellStyle name="Normal 3 7 2 3 2 2 2 2" xfId="19544"/>
    <cellStyle name="Normal 3 7 2 3 2 2 3" xfId="15135"/>
    <cellStyle name="Normal 3 7 2 3 2 3" xfId="8545"/>
    <cellStyle name="Normal 3 7 2 3 2 3 2" xfId="17000"/>
    <cellStyle name="Normal 3 7 2 3 2 4" xfId="9816"/>
    <cellStyle name="Normal 3 7 2 3 2 4 2" xfId="17800"/>
    <cellStyle name="Normal 3 7 2 3 2 5" xfId="13382"/>
    <cellStyle name="Normal 3 7 2 3 3" xfId="6955"/>
    <cellStyle name="Normal 3 7 2 3 3 2" xfId="12525"/>
    <cellStyle name="Normal 3 7 2 3 3 2 2" xfId="20476"/>
    <cellStyle name="Normal 3 7 2 3 3 3" xfId="16068"/>
    <cellStyle name="Normal 3 7 2 3 4" xfId="4571"/>
    <cellStyle name="Normal 3 7 2 3 4 2" xfId="10644"/>
    <cellStyle name="Normal 3 7 2 3 4 2 2" xfId="18612"/>
    <cellStyle name="Normal 3 7 2 3 4 3" xfId="14203"/>
    <cellStyle name="Normal 3 7 2 3 5" xfId="21469"/>
    <cellStyle name="Normal 3 7 2 4" xfId="2231"/>
    <cellStyle name="Normal 3 7 2 4 2" xfId="5614"/>
    <cellStyle name="Normal 3 7 2 4 2 2" xfId="11583"/>
    <cellStyle name="Normal 3 7 2 4 2 2 2" xfId="19541"/>
    <cellStyle name="Normal 3 7 2 4 2 3" xfId="15132"/>
    <cellStyle name="Normal 3 7 2 4 3" xfId="8546"/>
    <cellStyle name="Normal 3 7 2 4 3 2" xfId="17001"/>
    <cellStyle name="Normal 3 7 2 4 4" xfId="9817"/>
    <cellStyle name="Normal 3 7 2 4 4 2" xfId="17801"/>
    <cellStyle name="Normal 3 7 2 4 5" xfId="13383"/>
    <cellStyle name="Normal 3 7 2 5" xfId="6952"/>
    <cellStyle name="Normal 3 7 2 5 2" xfId="12522"/>
    <cellStyle name="Normal 3 7 2 5 2 2" xfId="20473"/>
    <cellStyle name="Normal 3 7 2 5 3" xfId="16065"/>
    <cellStyle name="Normal 3 7 2 6" xfId="4568"/>
    <cellStyle name="Normal 3 7 2 6 2" xfId="10641"/>
    <cellStyle name="Normal 3 7 2 6 2 2" xfId="18609"/>
    <cellStyle name="Normal 3 7 2 6 3" xfId="14200"/>
    <cellStyle name="Normal 3 7 2 7" xfId="21466"/>
    <cellStyle name="Normal 3 7 3" xfId="2232"/>
    <cellStyle name="Normal 3 7 3 2" xfId="2233"/>
    <cellStyle name="Normal 3 7 3 2 2" xfId="2234"/>
    <cellStyle name="Normal 3 7 3 2 2 2" xfId="2235"/>
    <cellStyle name="Normal 3 7 3 2 2 2 2" xfId="5620"/>
    <cellStyle name="Normal 3 7 3 2 2 2 2 2" xfId="11589"/>
    <cellStyle name="Normal 3 7 3 2 2 2 2 2 2" xfId="19547"/>
    <cellStyle name="Normal 3 7 3 2 2 2 2 3" xfId="15138"/>
    <cellStyle name="Normal 3 7 3 2 2 2 3" xfId="8547"/>
    <cellStyle name="Normal 3 7 3 2 2 2 3 2" xfId="17002"/>
    <cellStyle name="Normal 3 7 3 2 2 2 4" xfId="9818"/>
    <cellStyle name="Normal 3 7 3 2 2 2 4 2" xfId="17802"/>
    <cellStyle name="Normal 3 7 3 2 2 2 5" xfId="13384"/>
    <cellStyle name="Normal 3 7 3 2 2 3" xfId="6958"/>
    <cellStyle name="Normal 3 7 3 2 2 3 2" xfId="12528"/>
    <cellStyle name="Normal 3 7 3 2 2 3 2 2" xfId="20479"/>
    <cellStyle name="Normal 3 7 3 2 2 3 3" xfId="16071"/>
    <cellStyle name="Normal 3 7 3 2 2 4" xfId="4574"/>
    <cellStyle name="Normal 3 7 3 2 2 4 2" xfId="10647"/>
    <cellStyle name="Normal 3 7 3 2 2 4 2 2" xfId="18615"/>
    <cellStyle name="Normal 3 7 3 2 2 4 3" xfId="14206"/>
    <cellStyle name="Normal 3 7 3 2 2 5" xfId="21472"/>
    <cellStyle name="Normal 3 7 3 2 3" xfId="2236"/>
    <cellStyle name="Normal 3 7 3 2 3 2" xfId="5619"/>
    <cellStyle name="Normal 3 7 3 2 3 2 2" xfId="11588"/>
    <cellStyle name="Normal 3 7 3 2 3 2 2 2" xfId="19546"/>
    <cellStyle name="Normal 3 7 3 2 3 2 3" xfId="15137"/>
    <cellStyle name="Normal 3 7 3 2 3 3" xfId="8548"/>
    <cellStyle name="Normal 3 7 3 2 3 3 2" xfId="17003"/>
    <cellStyle name="Normal 3 7 3 2 3 4" xfId="9819"/>
    <cellStyle name="Normal 3 7 3 2 3 4 2" xfId="17803"/>
    <cellStyle name="Normal 3 7 3 2 3 5" xfId="13385"/>
    <cellStyle name="Normal 3 7 3 2 4" xfId="6957"/>
    <cellStyle name="Normal 3 7 3 2 4 2" xfId="12527"/>
    <cellStyle name="Normal 3 7 3 2 4 2 2" xfId="20478"/>
    <cellStyle name="Normal 3 7 3 2 4 3" xfId="16070"/>
    <cellStyle name="Normal 3 7 3 2 5" xfId="4573"/>
    <cellStyle name="Normal 3 7 3 2 5 2" xfId="10646"/>
    <cellStyle name="Normal 3 7 3 2 5 2 2" xfId="18614"/>
    <cellStyle name="Normal 3 7 3 2 5 3" xfId="14205"/>
    <cellStyle name="Normal 3 7 3 2 6" xfId="21471"/>
    <cellStyle name="Normal 3 7 3 3" xfId="2237"/>
    <cellStyle name="Normal 3 7 3 3 2" xfId="2238"/>
    <cellStyle name="Normal 3 7 3 3 2 2" xfId="5621"/>
    <cellStyle name="Normal 3 7 3 3 2 2 2" xfId="11590"/>
    <cellStyle name="Normal 3 7 3 3 2 2 2 2" xfId="19548"/>
    <cellStyle name="Normal 3 7 3 3 2 2 3" xfId="15139"/>
    <cellStyle name="Normal 3 7 3 3 2 3" xfId="8549"/>
    <cellStyle name="Normal 3 7 3 3 2 3 2" xfId="17004"/>
    <cellStyle name="Normal 3 7 3 3 2 4" xfId="9820"/>
    <cellStyle name="Normal 3 7 3 3 2 4 2" xfId="17804"/>
    <cellStyle name="Normal 3 7 3 3 2 5" xfId="13386"/>
    <cellStyle name="Normal 3 7 3 3 3" xfId="6959"/>
    <cellStyle name="Normal 3 7 3 3 3 2" xfId="12529"/>
    <cellStyle name="Normal 3 7 3 3 3 2 2" xfId="20480"/>
    <cellStyle name="Normal 3 7 3 3 3 3" xfId="16072"/>
    <cellStyle name="Normal 3 7 3 3 4" xfId="4575"/>
    <cellStyle name="Normal 3 7 3 3 4 2" xfId="10648"/>
    <cellStyle name="Normal 3 7 3 3 4 2 2" xfId="18616"/>
    <cellStyle name="Normal 3 7 3 3 4 3" xfId="14207"/>
    <cellStyle name="Normal 3 7 3 3 5" xfId="21473"/>
    <cellStyle name="Normal 3 7 3 4" xfId="2239"/>
    <cellStyle name="Normal 3 7 3 4 2" xfId="5618"/>
    <cellStyle name="Normal 3 7 3 4 2 2" xfId="11587"/>
    <cellStyle name="Normal 3 7 3 4 2 2 2" xfId="19545"/>
    <cellStyle name="Normal 3 7 3 4 2 3" xfId="15136"/>
    <cellStyle name="Normal 3 7 3 4 3" xfId="8550"/>
    <cellStyle name="Normal 3 7 3 4 3 2" xfId="17005"/>
    <cellStyle name="Normal 3 7 3 4 4" xfId="9821"/>
    <cellStyle name="Normal 3 7 3 4 4 2" xfId="17805"/>
    <cellStyle name="Normal 3 7 3 4 5" xfId="13387"/>
    <cellStyle name="Normal 3 7 3 5" xfId="6956"/>
    <cellStyle name="Normal 3 7 3 5 2" xfId="12526"/>
    <cellStyle name="Normal 3 7 3 5 2 2" xfId="20477"/>
    <cellStyle name="Normal 3 7 3 5 3" xfId="16069"/>
    <cellStyle name="Normal 3 7 3 6" xfId="4572"/>
    <cellStyle name="Normal 3 7 3 6 2" xfId="10645"/>
    <cellStyle name="Normal 3 7 3 6 2 2" xfId="18613"/>
    <cellStyle name="Normal 3 7 3 6 3" xfId="14204"/>
    <cellStyle name="Normal 3 7 3 7" xfId="21470"/>
    <cellStyle name="Normal 3 7 4" xfId="2240"/>
    <cellStyle name="Normal 3 7 4 2" xfId="2241"/>
    <cellStyle name="Normal 3 7 4 2 2" xfId="2242"/>
    <cellStyle name="Normal 3 7 4 2 2 2" xfId="2243"/>
    <cellStyle name="Normal 3 7 4 2 2 2 2" xfId="5624"/>
    <cellStyle name="Normal 3 7 4 2 2 2 2 2" xfId="11593"/>
    <cellStyle name="Normal 3 7 4 2 2 2 2 2 2" xfId="19551"/>
    <cellStyle name="Normal 3 7 4 2 2 2 2 3" xfId="15142"/>
    <cellStyle name="Normal 3 7 4 2 2 2 3" xfId="8551"/>
    <cellStyle name="Normal 3 7 4 2 2 2 3 2" xfId="17006"/>
    <cellStyle name="Normal 3 7 4 2 2 2 4" xfId="9822"/>
    <cellStyle name="Normal 3 7 4 2 2 2 4 2" xfId="17806"/>
    <cellStyle name="Normal 3 7 4 2 2 2 5" xfId="13388"/>
    <cellStyle name="Normal 3 7 4 2 2 3" xfId="6962"/>
    <cellStyle name="Normal 3 7 4 2 2 3 2" xfId="12532"/>
    <cellStyle name="Normal 3 7 4 2 2 3 2 2" xfId="20483"/>
    <cellStyle name="Normal 3 7 4 2 2 3 3" xfId="16075"/>
    <cellStyle name="Normal 3 7 4 2 2 4" xfId="4578"/>
    <cellStyle name="Normal 3 7 4 2 2 4 2" xfId="10651"/>
    <cellStyle name="Normal 3 7 4 2 2 4 2 2" xfId="18619"/>
    <cellStyle name="Normal 3 7 4 2 2 4 3" xfId="14210"/>
    <cellStyle name="Normal 3 7 4 2 2 5" xfId="21476"/>
    <cellStyle name="Normal 3 7 4 2 3" xfId="2244"/>
    <cellStyle name="Normal 3 7 4 2 3 2" xfId="5623"/>
    <cellStyle name="Normal 3 7 4 2 3 2 2" xfId="11592"/>
    <cellStyle name="Normal 3 7 4 2 3 2 2 2" xfId="19550"/>
    <cellStyle name="Normal 3 7 4 2 3 2 3" xfId="15141"/>
    <cellStyle name="Normal 3 7 4 2 3 3" xfId="8552"/>
    <cellStyle name="Normal 3 7 4 2 3 3 2" xfId="17007"/>
    <cellStyle name="Normal 3 7 4 2 3 4" xfId="9823"/>
    <cellStyle name="Normal 3 7 4 2 3 4 2" xfId="17807"/>
    <cellStyle name="Normal 3 7 4 2 3 5" xfId="13389"/>
    <cellStyle name="Normal 3 7 4 2 4" xfId="6961"/>
    <cellStyle name="Normal 3 7 4 2 4 2" xfId="12531"/>
    <cellStyle name="Normal 3 7 4 2 4 2 2" xfId="20482"/>
    <cellStyle name="Normal 3 7 4 2 4 3" xfId="16074"/>
    <cellStyle name="Normal 3 7 4 2 5" xfId="4577"/>
    <cellStyle name="Normal 3 7 4 2 5 2" xfId="10650"/>
    <cellStyle name="Normal 3 7 4 2 5 2 2" xfId="18618"/>
    <cellStyle name="Normal 3 7 4 2 5 3" xfId="14209"/>
    <cellStyle name="Normal 3 7 4 2 6" xfId="21475"/>
    <cellStyle name="Normal 3 7 4 3" xfId="2245"/>
    <cellStyle name="Normal 3 7 4 3 2" xfId="2246"/>
    <cellStyle name="Normal 3 7 4 3 2 2" xfId="5625"/>
    <cellStyle name="Normal 3 7 4 3 2 2 2" xfId="11594"/>
    <cellStyle name="Normal 3 7 4 3 2 2 2 2" xfId="19552"/>
    <cellStyle name="Normal 3 7 4 3 2 2 3" xfId="15143"/>
    <cellStyle name="Normal 3 7 4 3 2 3" xfId="8553"/>
    <cellStyle name="Normal 3 7 4 3 2 3 2" xfId="17008"/>
    <cellStyle name="Normal 3 7 4 3 2 4" xfId="9824"/>
    <cellStyle name="Normal 3 7 4 3 2 4 2" xfId="17808"/>
    <cellStyle name="Normal 3 7 4 3 2 5" xfId="13390"/>
    <cellStyle name="Normal 3 7 4 3 3" xfId="6963"/>
    <cellStyle name="Normal 3 7 4 3 3 2" xfId="12533"/>
    <cellStyle name="Normal 3 7 4 3 3 2 2" xfId="20484"/>
    <cellStyle name="Normal 3 7 4 3 3 3" xfId="16076"/>
    <cellStyle name="Normal 3 7 4 3 4" xfId="4579"/>
    <cellStyle name="Normal 3 7 4 3 4 2" xfId="10652"/>
    <cellStyle name="Normal 3 7 4 3 4 2 2" xfId="18620"/>
    <cellStyle name="Normal 3 7 4 3 4 3" xfId="14211"/>
    <cellStyle name="Normal 3 7 4 3 5" xfId="21477"/>
    <cellStyle name="Normal 3 7 4 4" xfId="2247"/>
    <cellStyle name="Normal 3 7 4 4 2" xfId="5622"/>
    <cellStyle name="Normal 3 7 4 4 2 2" xfId="11591"/>
    <cellStyle name="Normal 3 7 4 4 2 2 2" xfId="19549"/>
    <cellStyle name="Normal 3 7 4 4 2 3" xfId="15140"/>
    <cellStyle name="Normal 3 7 4 4 3" xfId="8554"/>
    <cellStyle name="Normal 3 7 4 4 3 2" xfId="17009"/>
    <cellStyle name="Normal 3 7 4 4 4" xfId="9825"/>
    <cellStyle name="Normal 3 7 4 4 4 2" xfId="17809"/>
    <cellStyle name="Normal 3 7 4 4 5" xfId="13391"/>
    <cellStyle name="Normal 3 7 4 5" xfId="6960"/>
    <cellStyle name="Normal 3 7 4 5 2" xfId="12530"/>
    <cellStyle name="Normal 3 7 4 5 2 2" xfId="20481"/>
    <cellStyle name="Normal 3 7 4 5 3" xfId="16073"/>
    <cellStyle name="Normal 3 7 4 6" xfId="4576"/>
    <cellStyle name="Normal 3 7 4 6 2" xfId="10649"/>
    <cellStyle name="Normal 3 7 4 6 2 2" xfId="18617"/>
    <cellStyle name="Normal 3 7 4 6 3" xfId="14208"/>
    <cellStyle name="Normal 3 7 4 7" xfId="21474"/>
    <cellStyle name="Normal 3 7 5" xfId="2248"/>
    <cellStyle name="Normal 3 7 5 2" xfId="2249"/>
    <cellStyle name="Normal 3 7 5 2 2" xfId="2250"/>
    <cellStyle name="Normal 3 7 5 2 2 2" xfId="2251"/>
    <cellStyle name="Normal 3 7 5 2 2 2 2" xfId="5628"/>
    <cellStyle name="Normal 3 7 5 2 2 2 2 2" xfId="11597"/>
    <cellStyle name="Normal 3 7 5 2 2 2 2 2 2" xfId="19555"/>
    <cellStyle name="Normal 3 7 5 2 2 2 2 3" xfId="15146"/>
    <cellStyle name="Normal 3 7 5 2 2 2 3" xfId="8555"/>
    <cellStyle name="Normal 3 7 5 2 2 2 3 2" xfId="17010"/>
    <cellStyle name="Normal 3 7 5 2 2 2 4" xfId="9826"/>
    <cellStyle name="Normal 3 7 5 2 2 2 4 2" xfId="17810"/>
    <cellStyle name="Normal 3 7 5 2 2 2 5" xfId="13392"/>
    <cellStyle name="Normal 3 7 5 2 2 3" xfId="6966"/>
    <cellStyle name="Normal 3 7 5 2 2 3 2" xfId="12536"/>
    <cellStyle name="Normal 3 7 5 2 2 3 2 2" xfId="20487"/>
    <cellStyle name="Normal 3 7 5 2 2 3 3" xfId="16079"/>
    <cellStyle name="Normal 3 7 5 2 2 4" xfId="4582"/>
    <cellStyle name="Normal 3 7 5 2 2 4 2" xfId="10655"/>
    <cellStyle name="Normal 3 7 5 2 2 4 2 2" xfId="18623"/>
    <cellStyle name="Normal 3 7 5 2 2 4 3" xfId="14214"/>
    <cellStyle name="Normal 3 7 5 2 2 5" xfId="21480"/>
    <cellStyle name="Normal 3 7 5 2 3" xfId="2252"/>
    <cellStyle name="Normal 3 7 5 2 3 2" xfId="5627"/>
    <cellStyle name="Normal 3 7 5 2 3 2 2" xfId="11596"/>
    <cellStyle name="Normal 3 7 5 2 3 2 2 2" xfId="19554"/>
    <cellStyle name="Normal 3 7 5 2 3 2 3" xfId="15145"/>
    <cellStyle name="Normal 3 7 5 2 3 3" xfId="8556"/>
    <cellStyle name="Normal 3 7 5 2 3 3 2" xfId="17011"/>
    <cellStyle name="Normal 3 7 5 2 3 4" xfId="9827"/>
    <cellStyle name="Normal 3 7 5 2 3 4 2" xfId="17811"/>
    <cellStyle name="Normal 3 7 5 2 3 5" xfId="13393"/>
    <cellStyle name="Normal 3 7 5 2 4" xfId="6965"/>
    <cellStyle name="Normal 3 7 5 2 4 2" xfId="12535"/>
    <cellStyle name="Normal 3 7 5 2 4 2 2" xfId="20486"/>
    <cellStyle name="Normal 3 7 5 2 4 3" xfId="16078"/>
    <cellStyle name="Normal 3 7 5 2 5" xfId="4581"/>
    <cellStyle name="Normal 3 7 5 2 5 2" xfId="10654"/>
    <cellStyle name="Normal 3 7 5 2 5 2 2" xfId="18622"/>
    <cellStyle name="Normal 3 7 5 2 5 3" xfId="14213"/>
    <cellStyle name="Normal 3 7 5 2 6" xfId="21479"/>
    <cellStyle name="Normal 3 7 5 3" xfId="2253"/>
    <cellStyle name="Normal 3 7 5 3 2" xfId="2254"/>
    <cellStyle name="Normal 3 7 5 3 2 2" xfId="5629"/>
    <cellStyle name="Normal 3 7 5 3 2 2 2" xfId="11598"/>
    <cellStyle name="Normal 3 7 5 3 2 2 2 2" xfId="19556"/>
    <cellStyle name="Normal 3 7 5 3 2 2 3" xfId="15147"/>
    <cellStyle name="Normal 3 7 5 3 2 3" xfId="8557"/>
    <cellStyle name="Normal 3 7 5 3 2 3 2" xfId="17012"/>
    <cellStyle name="Normal 3 7 5 3 2 4" xfId="9828"/>
    <cellStyle name="Normal 3 7 5 3 2 4 2" xfId="17812"/>
    <cellStyle name="Normal 3 7 5 3 2 5" xfId="13394"/>
    <cellStyle name="Normal 3 7 5 3 3" xfId="6967"/>
    <cellStyle name="Normal 3 7 5 3 3 2" xfId="12537"/>
    <cellStyle name="Normal 3 7 5 3 3 2 2" xfId="20488"/>
    <cellStyle name="Normal 3 7 5 3 3 3" xfId="16080"/>
    <cellStyle name="Normal 3 7 5 3 4" xfId="4583"/>
    <cellStyle name="Normal 3 7 5 3 4 2" xfId="10656"/>
    <cellStyle name="Normal 3 7 5 3 4 2 2" xfId="18624"/>
    <cellStyle name="Normal 3 7 5 3 4 3" xfId="14215"/>
    <cellStyle name="Normal 3 7 5 3 5" xfId="21481"/>
    <cellStyle name="Normal 3 7 5 4" xfId="2255"/>
    <cellStyle name="Normal 3 7 5 4 2" xfId="5626"/>
    <cellStyle name="Normal 3 7 5 4 2 2" xfId="11595"/>
    <cellStyle name="Normal 3 7 5 4 2 2 2" xfId="19553"/>
    <cellStyle name="Normal 3 7 5 4 2 3" xfId="15144"/>
    <cellStyle name="Normal 3 7 5 4 3" xfId="8558"/>
    <cellStyle name="Normal 3 7 5 4 3 2" xfId="17013"/>
    <cellStyle name="Normal 3 7 5 4 4" xfId="9829"/>
    <cellStyle name="Normal 3 7 5 4 4 2" xfId="17813"/>
    <cellStyle name="Normal 3 7 5 4 5" xfId="13395"/>
    <cellStyle name="Normal 3 7 5 5" xfId="6964"/>
    <cellStyle name="Normal 3 7 5 5 2" xfId="12534"/>
    <cellStyle name="Normal 3 7 5 5 2 2" xfId="20485"/>
    <cellStyle name="Normal 3 7 5 5 3" xfId="16077"/>
    <cellStyle name="Normal 3 7 5 6" xfId="4580"/>
    <cellStyle name="Normal 3 7 5 6 2" xfId="10653"/>
    <cellStyle name="Normal 3 7 5 6 2 2" xfId="18621"/>
    <cellStyle name="Normal 3 7 5 6 3" xfId="14212"/>
    <cellStyle name="Normal 3 7 5 7" xfId="21478"/>
    <cellStyle name="Normal 3 7 6" xfId="2256"/>
    <cellStyle name="Normal 3 7 6 2" xfId="2257"/>
    <cellStyle name="Normal 3 7 6 2 2" xfId="2258"/>
    <cellStyle name="Normal 3 7 6 2 2 2" xfId="5631"/>
    <cellStyle name="Normal 3 7 6 2 2 2 2" xfId="11600"/>
    <cellStyle name="Normal 3 7 6 2 2 2 2 2" xfId="19558"/>
    <cellStyle name="Normal 3 7 6 2 2 2 3" xfId="15149"/>
    <cellStyle name="Normal 3 7 6 2 2 3" xfId="8559"/>
    <cellStyle name="Normal 3 7 6 2 2 3 2" xfId="17014"/>
    <cellStyle name="Normal 3 7 6 2 2 4" xfId="9830"/>
    <cellStyle name="Normal 3 7 6 2 2 4 2" xfId="17814"/>
    <cellStyle name="Normal 3 7 6 2 2 5" xfId="13396"/>
    <cellStyle name="Normal 3 7 6 2 3" xfId="6969"/>
    <cellStyle name="Normal 3 7 6 2 3 2" xfId="12539"/>
    <cellStyle name="Normal 3 7 6 2 3 2 2" xfId="20490"/>
    <cellStyle name="Normal 3 7 6 2 3 3" xfId="16082"/>
    <cellStyle name="Normal 3 7 6 2 4" xfId="4585"/>
    <cellStyle name="Normal 3 7 6 2 4 2" xfId="10658"/>
    <cellStyle name="Normal 3 7 6 2 4 2 2" xfId="18626"/>
    <cellStyle name="Normal 3 7 6 2 4 3" xfId="14217"/>
    <cellStyle name="Normal 3 7 6 2 5" xfId="21483"/>
    <cellStyle name="Normal 3 7 6 3" xfId="2259"/>
    <cellStyle name="Normal 3 7 6 3 2" xfId="5630"/>
    <cellStyle name="Normal 3 7 6 3 2 2" xfId="11599"/>
    <cellStyle name="Normal 3 7 6 3 2 2 2" xfId="19557"/>
    <cellStyle name="Normal 3 7 6 3 2 3" xfId="15148"/>
    <cellStyle name="Normal 3 7 6 3 3" xfId="8560"/>
    <cellStyle name="Normal 3 7 6 3 3 2" xfId="17015"/>
    <cellStyle name="Normal 3 7 6 3 4" xfId="9831"/>
    <cellStyle name="Normal 3 7 6 3 4 2" xfId="17815"/>
    <cellStyle name="Normal 3 7 6 3 5" xfId="13397"/>
    <cellStyle name="Normal 3 7 6 4" xfId="6968"/>
    <cellStyle name="Normal 3 7 6 4 2" xfId="12538"/>
    <cellStyle name="Normal 3 7 6 4 2 2" xfId="20489"/>
    <cellStyle name="Normal 3 7 6 4 3" xfId="16081"/>
    <cellStyle name="Normal 3 7 6 5" xfId="4584"/>
    <cellStyle name="Normal 3 7 6 5 2" xfId="10657"/>
    <cellStyle name="Normal 3 7 6 5 2 2" xfId="18625"/>
    <cellStyle name="Normal 3 7 6 5 3" xfId="14216"/>
    <cellStyle name="Normal 3 7 6 6" xfId="21482"/>
    <cellStyle name="Normal 3 7 7" xfId="2260"/>
    <cellStyle name="Normal 3 7 7 2" xfId="2261"/>
    <cellStyle name="Normal 3 7 7 2 2" xfId="2262"/>
    <cellStyle name="Normal 3 7 7 2 2 2" xfId="5633"/>
    <cellStyle name="Normal 3 7 7 2 2 2 2" xfId="11602"/>
    <cellStyle name="Normal 3 7 7 2 2 2 2 2" xfId="19560"/>
    <cellStyle name="Normal 3 7 7 2 2 2 3" xfId="15151"/>
    <cellStyle name="Normal 3 7 7 2 2 3" xfId="8561"/>
    <cellStyle name="Normal 3 7 7 2 2 3 2" xfId="17016"/>
    <cellStyle name="Normal 3 7 7 2 2 4" xfId="9832"/>
    <cellStyle name="Normal 3 7 7 2 2 4 2" xfId="17816"/>
    <cellStyle name="Normal 3 7 7 2 2 5" xfId="13398"/>
    <cellStyle name="Normal 3 7 7 2 3" xfId="6971"/>
    <cellStyle name="Normal 3 7 7 2 3 2" xfId="12541"/>
    <cellStyle name="Normal 3 7 7 2 3 2 2" xfId="20492"/>
    <cellStyle name="Normal 3 7 7 2 3 3" xfId="16084"/>
    <cellStyle name="Normal 3 7 7 2 4" xfId="4587"/>
    <cellStyle name="Normal 3 7 7 2 4 2" xfId="10660"/>
    <cellStyle name="Normal 3 7 7 2 4 2 2" xfId="18628"/>
    <cellStyle name="Normal 3 7 7 2 4 3" xfId="14219"/>
    <cellStyle name="Normal 3 7 7 2 5" xfId="21485"/>
    <cellStyle name="Normal 3 7 7 3" xfId="2263"/>
    <cellStyle name="Normal 3 7 7 3 2" xfId="5632"/>
    <cellStyle name="Normal 3 7 7 3 2 2" xfId="11601"/>
    <cellStyle name="Normal 3 7 7 3 2 2 2" xfId="19559"/>
    <cellStyle name="Normal 3 7 7 3 2 3" xfId="15150"/>
    <cellStyle name="Normal 3 7 7 3 3" xfId="8562"/>
    <cellStyle name="Normal 3 7 7 3 3 2" xfId="17017"/>
    <cellStyle name="Normal 3 7 7 3 4" xfId="9833"/>
    <cellStyle name="Normal 3 7 7 3 4 2" xfId="17817"/>
    <cellStyle name="Normal 3 7 7 3 5" xfId="13399"/>
    <cellStyle name="Normal 3 7 7 4" xfId="6970"/>
    <cellStyle name="Normal 3 7 7 4 2" xfId="12540"/>
    <cellStyle name="Normal 3 7 7 4 2 2" xfId="20491"/>
    <cellStyle name="Normal 3 7 7 4 3" xfId="16083"/>
    <cellStyle name="Normal 3 7 7 5" xfId="4586"/>
    <cellStyle name="Normal 3 7 7 5 2" xfId="10659"/>
    <cellStyle name="Normal 3 7 7 5 2 2" xfId="18627"/>
    <cellStyle name="Normal 3 7 7 5 3" xfId="14218"/>
    <cellStyle name="Normal 3 7 7 6" xfId="21484"/>
    <cellStyle name="Normal 3 7 8" xfId="2264"/>
    <cellStyle name="Normal 3 7 8 2" xfId="2265"/>
    <cellStyle name="Normal 3 7 8 2 2" xfId="5634"/>
    <cellStyle name="Normal 3 7 8 2 2 2" xfId="11603"/>
    <cellStyle name="Normal 3 7 8 2 2 2 2" xfId="19561"/>
    <cellStyle name="Normal 3 7 8 2 2 3" xfId="15152"/>
    <cellStyle name="Normal 3 7 8 2 3" xfId="8563"/>
    <cellStyle name="Normal 3 7 8 2 3 2" xfId="17018"/>
    <cellStyle name="Normal 3 7 8 2 4" xfId="9834"/>
    <cellStyle name="Normal 3 7 8 2 4 2" xfId="17818"/>
    <cellStyle name="Normal 3 7 8 2 5" xfId="13400"/>
    <cellStyle name="Normal 3 7 8 3" xfId="6972"/>
    <cellStyle name="Normal 3 7 8 3 2" xfId="12542"/>
    <cellStyle name="Normal 3 7 8 3 2 2" xfId="20493"/>
    <cellStyle name="Normal 3 7 8 3 3" xfId="16085"/>
    <cellStyle name="Normal 3 7 8 4" xfId="4588"/>
    <cellStyle name="Normal 3 7 8 4 2" xfId="10661"/>
    <cellStyle name="Normal 3 7 8 4 2 2" xfId="18629"/>
    <cellStyle name="Normal 3 7 8 4 3" xfId="14220"/>
    <cellStyle name="Normal 3 7 8 5" xfId="21486"/>
    <cellStyle name="Normal 3 7 9" xfId="2266"/>
    <cellStyle name="Normal 3 7 9 2" xfId="5613"/>
    <cellStyle name="Normal 3 7 9 2 2" xfId="11582"/>
    <cellStyle name="Normal 3 7 9 2 2 2" xfId="19540"/>
    <cellStyle name="Normal 3 7 9 2 3" xfId="15131"/>
    <cellStyle name="Normal 3 7 9 3" xfId="8564"/>
    <cellStyle name="Normal 3 7 9 3 2" xfId="17019"/>
    <cellStyle name="Normal 3 7 9 4" xfId="9835"/>
    <cellStyle name="Normal 3 7 9 4 2" xfId="17819"/>
    <cellStyle name="Normal 3 7 9 5" xfId="13401"/>
    <cellStyle name="Normal 3 8" xfId="2267"/>
    <cellStyle name="Normal 3 9" xfId="2268"/>
    <cellStyle name="Normal 3 9 2" xfId="2269"/>
    <cellStyle name="Normal 3 9 2 2" xfId="2270"/>
    <cellStyle name="Normal 3 9 2 2 2" xfId="2271"/>
    <cellStyle name="Normal 3 9 2 2 2 2" xfId="5637"/>
    <cellStyle name="Normal 3 9 2 2 2 2 2" xfId="11606"/>
    <cellStyle name="Normal 3 9 2 2 2 2 2 2" xfId="19564"/>
    <cellStyle name="Normal 3 9 2 2 2 2 3" xfId="15155"/>
    <cellStyle name="Normal 3 9 2 2 2 3" xfId="8565"/>
    <cellStyle name="Normal 3 9 2 2 2 3 2" xfId="17020"/>
    <cellStyle name="Normal 3 9 2 2 2 4" xfId="9836"/>
    <cellStyle name="Normal 3 9 2 2 2 4 2" xfId="17820"/>
    <cellStyle name="Normal 3 9 2 2 2 5" xfId="13402"/>
    <cellStyle name="Normal 3 9 2 2 3" xfId="6975"/>
    <cellStyle name="Normal 3 9 2 2 3 2" xfId="12545"/>
    <cellStyle name="Normal 3 9 2 2 3 2 2" xfId="20496"/>
    <cellStyle name="Normal 3 9 2 2 3 3" xfId="16088"/>
    <cellStyle name="Normal 3 9 2 2 4" xfId="4591"/>
    <cellStyle name="Normal 3 9 2 2 4 2" xfId="10664"/>
    <cellStyle name="Normal 3 9 2 2 4 2 2" xfId="18632"/>
    <cellStyle name="Normal 3 9 2 2 4 3" xfId="14223"/>
    <cellStyle name="Normal 3 9 2 2 5" xfId="21489"/>
    <cellStyle name="Normal 3 9 2 3" xfId="2272"/>
    <cellStyle name="Normal 3 9 2 3 2" xfId="5636"/>
    <cellStyle name="Normal 3 9 2 3 2 2" xfId="11605"/>
    <cellStyle name="Normal 3 9 2 3 2 2 2" xfId="19563"/>
    <cellStyle name="Normal 3 9 2 3 2 3" xfId="15154"/>
    <cellStyle name="Normal 3 9 2 3 3" xfId="8566"/>
    <cellStyle name="Normal 3 9 2 3 3 2" xfId="17021"/>
    <cellStyle name="Normal 3 9 2 3 4" xfId="9837"/>
    <cellStyle name="Normal 3 9 2 3 4 2" xfId="17821"/>
    <cellStyle name="Normal 3 9 2 3 5" xfId="13403"/>
    <cellStyle name="Normal 3 9 2 4" xfId="6974"/>
    <cellStyle name="Normal 3 9 2 4 2" xfId="12544"/>
    <cellStyle name="Normal 3 9 2 4 2 2" xfId="20495"/>
    <cellStyle name="Normal 3 9 2 4 3" xfId="16087"/>
    <cellStyle name="Normal 3 9 2 5" xfId="4590"/>
    <cellStyle name="Normal 3 9 2 5 2" xfId="10663"/>
    <cellStyle name="Normal 3 9 2 5 2 2" xfId="18631"/>
    <cellStyle name="Normal 3 9 2 5 3" xfId="14222"/>
    <cellStyle name="Normal 3 9 2 6" xfId="21488"/>
    <cellStyle name="Normal 3 9 3" xfId="2273"/>
    <cellStyle name="Normal 3 9 3 2" xfId="2274"/>
    <cellStyle name="Normal 3 9 3 2 2" xfId="5638"/>
    <cellStyle name="Normal 3 9 3 2 2 2" xfId="11607"/>
    <cellStyle name="Normal 3 9 3 2 2 2 2" xfId="19565"/>
    <cellStyle name="Normal 3 9 3 2 2 3" xfId="15156"/>
    <cellStyle name="Normal 3 9 3 2 3" xfId="8567"/>
    <cellStyle name="Normal 3 9 3 2 3 2" xfId="17022"/>
    <cellStyle name="Normal 3 9 3 2 4" xfId="9838"/>
    <cellStyle name="Normal 3 9 3 2 4 2" xfId="17822"/>
    <cellStyle name="Normal 3 9 3 2 5" xfId="13404"/>
    <cellStyle name="Normal 3 9 3 3" xfId="6976"/>
    <cellStyle name="Normal 3 9 3 3 2" xfId="12546"/>
    <cellStyle name="Normal 3 9 3 3 2 2" xfId="20497"/>
    <cellStyle name="Normal 3 9 3 3 3" xfId="16089"/>
    <cellStyle name="Normal 3 9 3 4" xfId="4592"/>
    <cellStyle name="Normal 3 9 3 4 2" xfId="10665"/>
    <cellStyle name="Normal 3 9 3 4 2 2" xfId="18633"/>
    <cellStyle name="Normal 3 9 3 4 3" xfId="14224"/>
    <cellStyle name="Normal 3 9 3 5" xfId="21490"/>
    <cellStyle name="Normal 3 9 4" xfId="2275"/>
    <cellStyle name="Normal 3 9 4 2" xfId="5635"/>
    <cellStyle name="Normal 3 9 4 2 2" xfId="11604"/>
    <cellStyle name="Normal 3 9 4 2 2 2" xfId="19562"/>
    <cellStyle name="Normal 3 9 4 2 3" xfId="15153"/>
    <cellStyle name="Normal 3 9 4 3" xfId="8568"/>
    <cellStyle name="Normal 3 9 4 3 2" xfId="17023"/>
    <cellStyle name="Normal 3 9 4 4" xfId="9839"/>
    <cellStyle name="Normal 3 9 4 4 2" xfId="17823"/>
    <cellStyle name="Normal 3 9 4 5" xfId="13405"/>
    <cellStyle name="Normal 3 9 5" xfId="6973"/>
    <cellStyle name="Normal 3 9 5 2" xfId="12543"/>
    <cellStyle name="Normal 3 9 5 2 2" xfId="20494"/>
    <cellStyle name="Normal 3 9 5 3" xfId="16086"/>
    <cellStyle name="Normal 3 9 6" xfId="4589"/>
    <cellStyle name="Normal 3 9 6 2" xfId="10662"/>
    <cellStyle name="Normal 3 9 6 2 2" xfId="18630"/>
    <cellStyle name="Normal 3 9 6 3" xfId="14221"/>
    <cellStyle name="Normal 3 9 7" xfId="21487"/>
    <cellStyle name="Normal 3_52072-BOQ-Blank Form (New Tester STD IC Building R.0)" xfId="2276"/>
    <cellStyle name="Normal 30" xfId="2277"/>
    <cellStyle name="Normal 30 2" xfId="2278"/>
    <cellStyle name="Normal 30 2 2" xfId="4594"/>
    <cellStyle name="Normal 30 3" xfId="4593"/>
    <cellStyle name="Normal 30_Book1" xfId="2279"/>
    <cellStyle name="Normal 300" xfId="9523"/>
    <cellStyle name="Normal 301" xfId="9538"/>
    <cellStyle name="Normal 302" xfId="9542"/>
    <cellStyle name="Normal 303" xfId="9408"/>
    <cellStyle name="Normal 304" xfId="9411"/>
    <cellStyle name="Normal 305" xfId="9551"/>
    <cellStyle name="Normal 306" xfId="9430"/>
    <cellStyle name="Normal 307" xfId="9473"/>
    <cellStyle name="Normal 308" xfId="9475"/>
    <cellStyle name="Normal 309" xfId="8214"/>
    <cellStyle name="Normal 31" xfId="2280"/>
    <cellStyle name="Normal 31 2" xfId="2281"/>
    <cellStyle name="Normal 31 2 2" xfId="4596"/>
    <cellStyle name="Normal 31 3" xfId="4595"/>
    <cellStyle name="Normal 31_Book1" xfId="2282"/>
    <cellStyle name="Normal 310" xfId="9405"/>
    <cellStyle name="Normal 311" xfId="8249"/>
    <cellStyle name="Normal 312" xfId="9414"/>
    <cellStyle name="Normal 313" xfId="9410"/>
    <cellStyle name="Normal 314" xfId="9452"/>
    <cellStyle name="Normal 315" xfId="9512"/>
    <cellStyle name="Normal 316" xfId="9549"/>
    <cellStyle name="Normal 317" xfId="8336"/>
    <cellStyle name="Normal 318" xfId="9401"/>
    <cellStyle name="Normal 319" xfId="9504"/>
    <cellStyle name="Normal 32" xfId="2283"/>
    <cellStyle name="Normal 32 2" xfId="2284"/>
    <cellStyle name="Normal 32 2 2" xfId="4598"/>
    <cellStyle name="Normal 32 3" xfId="4597"/>
    <cellStyle name="Normal 32_Book1" xfId="2285"/>
    <cellStyle name="Normal 320" xfId="9453"/>
    <cellStyle name="Normal 321" xfId="9479"/>
    <cellStyle name="Normal 322" xfId="9525"/>
    <cellStyle name="Normal 323" xfId="9464"/>
    <cellStyle name="Normal 324" xfId="9496"/>
    <cellStyle name="Normal 325" xfId="9463"/>
    <cellStyle name="Normal 326" xfId="9484"/>
    <cellStyle name="Normal 327" xfId="9436"/>
    <cellStyle name="Normal 328" xfId="9511"/>
    <cellStyle name="Normal 329" xfId="9495"/>
    <cellStyle name="Normal 33" xfId="2286"/>
    <cellStyle name="Normal 33 2" xfId="2287"/>
    <cellStyle name="Normal 33 2 2" xfId="4600"/>
    <cellStyle name="Normal 33 3" xfId="4599"/>
    <cellStyle name="Normal 33_Book1" xfId="2288"/>
    <cellStyle name="Normal 330" xfId="9519"/>
    <cellStyle name="Normal 331" xfId="9426"/>
    <cellStyle name="Normal 332" xfId="9529"/>
    <cellStyle name="Normal 333" xfId="9530"/>
    <cellStyle name="Normal 334" xfId="9501"/>
    <cellStyle name="Normal 335" xfId="9399"/>
    <cellStyle name="Normal 336" xfId="9537"/>
    <cellStyle name="Normal 337" xfId="9418"/>
    <cellStyle name="Normal 338" xfId="9454"/>
    <cellStyle name="Normal 339" xfId="9541"/>
    <cellStyle name="Normal 34" xfId="2289"/>
    <cellStyle name="Normal 34 2" xfId="2290"/>
    <cellStyle name="Normal 34 2 2" xfId="4602"/>
    <cellStyle name="Normal 34 3" xfId="4601"/>
    <cellStyle name="Normal 34_Book1" xfId="2291"/>
    <cellStyle name="Normal 340" xfId="9497"/>
    <cellStyle name="Normal 341" xfId="9493"/>
    <cellStyle name="Normal 342" xfId="9421"/>
    <cellStyle name="Normal 343" xfId="9416"/>
    <cellStyle name="Normal 344" xfId="9400"/>
    <cellStyle name="Normal 345" xfId="8639"/>
    <cellStyle name="Normal 346" xfId="9403"/>
    <cellStyle name="Normal 347" xfId="9441"/>
    <cellStyle name="Normal 348" xfId="9476"/>
    <cellStyle name="Normal 349" xfId="9398"/>
    <cellStyle name="Normal 35" xfId="2292"/>
    <cellStyle name="Normal 35 2" xfId="2293"/>
    <cellStyle name="Normal 35 2 2" xfId="4603"/>
    <cellStyle name="Normal 35 3" xfId="2294"/>
    <cellStyle name="Normal 35 3 2" xfId="4604"/>
    <cellStyle name="Normal 35_Book1" xfId="2295"/>
    <cellStyle name="Normal 350" xfId="9456"/>
    <cellStyle name="Normal 351" xfId="9439"/>
    <cellStyle name="Normal 352" xfId="9447"/>
    <cellStyle name="Normal 353" xfId="9427"/>
    <cellStyle name="Normal 354" xfId="9503"/>
    <cellStyle name="Normal 355" xfId="9406"/>
    <cellStyle name="Normal 356" xfId="9438"/>
    <cellStyle name="Normal 357" xfId="9444"/>
    <cellStyle name="Normal 358" xfId="9509"/>
    <cellStyle name="Normal 359" xfId="9407"/>
    <cellStyle name="Normal 36" xfId="2296"/>
    <cellStyle name="Normal 36 2" xfId="2297"/>
    <cellStyle name="Normal 36 2 2" xfId="4605"/>
    <cellStyle name="Normal 36 3" xfId="2298"/>
    <cellStyle name="Normal 36 3 2" xfId="4606"/>
    <cellStyle name="Normal 36_Book1" xfId="2299"/>
    <cellStyle name="Normal 360" xfId="9446"/>
    <cellStyle name="Normal 361" xfId="9445"/>
    <cellStyle name="Normal 362" xfId="9486"/>
    <cellStyle name="Normal 363" xfId="9466"/>
    <cellStyle name="Normal 364" xfId="9432"/>
    <cellStyle name="Normal 365" xfId="9546"/>
    <cellStyle name="Normal 366" xfId="9536"/>
    <cellStyle name="Normal 367" xfId="9521"/>
    <cellStyle name="Normal 368" xfId="9423"/>
    <cellStyle name="Normal 369" xfId="9492"/>
    <cellStyle name="Normal 37" xfId="2300"/>
    <cellStyle name="Normal 37 2" xfId="2301"/>
    <cellStyle name="Normal 37 2 2" xfId="4607"/>
    <cellStyle name="Normal 37 3" xfId="2302"/>
    <cellStyle name="Normal 37 3 2" xfId="4608"/>
    <cellStyle name="Normal 37_Book1" xfId="2303"/>
    <cellStyle name="Normal 370" xfId="9437"/>
    <cellStyle name="Normal 371" xfId="9528"/>
    <cellStyle name="Normal 372" xfId="9428"/>
    <cellStyle name="Normal 373" xfId="9535"/>
    <cellStyle name="Normal 374" xfId="9443"/>
    <cellStyle name="Normal 375" xfId="9429"/>
    <cellStyle name="Normal 376" xfId="9472"/>
    <cellStyle name="Normal 377" xfId="9457"/>
    <cellStyle name="Normal 378" xfId="9505"/>
    <cellStyle name="Normal 379" xfId="9458"/>
    <cellStyle name="Normal 38" xfId="2304"/>
    <cellStyle name="Normal 38 2" xfId="2305"/>
    <cellStyle name="Normal 38 2 2" xfId="4609"/>
    <cellStyle name="Normal 38 3" xfId="2306"/>
    <cellStyle name="Normal 38 3 2" xfId="4610"/>
    <cellStyle name="Normal 38_Book1" xfId="2307"/>
    <cellStyle name="Normal 380" xfId="9420"/>
    <cellStyle name="Normal 381" xfId="9527"/>
    <cellStyle name="Normal 382" xfId="8394"/>
    <cellStyle name="Normal 383" xfId="9490"/>
    <cellStyle name="Normal 384" xfId="9425"/>
    <cellStyle name="Normal 385" xfId="9500"/>
    <cellStyle name="Normal 386" xfId="9417"/>
    <cellStyle name="Normal 387" xfId="9513"/>
    <cellStyle name="Normal 388" xfId="8254"/>
    <cellStyle name="Normal 389" xfId="9462"/>
    <cellStyle name="Normal 39" xfId="2308"/>
    <cellStyle name="Normal 39 2" xfId="2309"/>
    <cellStyle name="Normal 39 2 2" xfId="4611"/>
    <cellStyle name="Normal 39 3" xfId="2310"/>
    <cellStyle name="Normal 39 3 2" xfId="4612"/>
    <cellStyle name="Normal 39_Book1" xfId="2311"/>
    <cellStyle name="Normal 390" xfId="9459"/>
    <cellStyle name="Normal 391" xfId="9508"/>
    <cellStyle name="Normal 392" xfId="9488"/>
    <cellStyle name="Normal 393" xfId="9483"/>
    <cellStyle name="Normal 394" xfId="9518"/>
    <cellStyle name="Normal 395" xfId="9514"/>
    <cellStyle name="Normal 396" xfId="9402"/>
    <cellStyle name="Normal 397" xfId="9449"/>
    <cellStyle name="Normal 398" xfId="9502"/>
    <cellStyle name="Normal 399" xfId="9557"/>
    <cellStyle name="Normal 4" xfId="2312"/>
    <cellStyle name="Normal 4 2" xfId="2313"/>
    <cellStyle name="Normal 4 3" xfId="2314"/>
    <cellStyle name="Normal 4 3 2" xfId="4613"/>
    <cellStyle name="Normal 4_Design รพ พัทลุง" xfId="2315"/>
    <cellStyle name="Normal 40" xfId="2316"/>
    <cellStyle name="Normal 40 2" xfId="2317"/>
    <cellStyle name="Normal 40 2 2" xfId="4615"/>
    <cellStyle name="Normal 40 3" xfId="4614"/>
    <cellStyle name="Normal 40_Book1" xfId="2318"/>
    <cellStyle name="Normal 400" xfId="9415"/>
    <cellStyle name="Normal 401" xfId="9422"/>
    <cellStyle name="Normal 402" xfId="9485"/>
    <cellStyle name="Normal 403" xfId="9507"/>
    <cellStyle name="Normal 404" xfId="9533"/>
    <cellStyle name="Normal 405" xfId="9539"/>
    <cellStyle name="Normal 406" xfId="9524"/>
    <cellStyle name="Normal 407" xfId="9435"/>
    <cellStyle name="Normal 408" xfId="9431"/>
    <cellStyle name="Normal 409" xfId="9543"/>
    <cellStyle name="Normal 41" xfId="2319"/>
    <cellStyle name="Normal 41 2" xfId="2320"/>
    <cellStyle name="Normal 41 2 2" xfId="4616"/>
    <cellStyle name="Normal 41 3" xfId="2321"/>
    <cellStyle name="Normal 41 3 2" xfId="4617"/>
    <cellStyle name="Normal 41_Book1" xfId="2322"/>
    <cellStyle name="Normal 410" xfId="9470"/>
    <cellStyle name="Normal 411" xfId="9550"/>
    <cellStyle name="Normal 412" xfId="9545"/>
    <cellStyle name="Normal 413" xfId="9526"/>
    <cellStyle name="Normal 414" xfId="9552"/>
    <cellStyle name="Normal 415" xfId="9506"/>
    <cellStyle name="Normal 416" xfId="9451"/>
    <cellStyle name="Normal 417" xfId="9474"/>
    <cellStyle name="Normal 418" xfId="8858"/>
    <cellStyle name="Normal 419" xfId="9481"/>
    <cellStyle name="Normal 42" xfId="2323"/>
    <cellStyle name="Normal 42 2" xfId="2324"/>
    <cellStyle name="Normal 42 2 2" xfId="4619"/>
    <cellStyle name="Normal 42 3" xfId="4618"/>
    <cellStyle name="Normal 42_Book1" xfId="2325"/>
    <cellStyle name="Normal 420" xfId="9554"/>
    <cellStyle name="Normal 421" xfId="9491"/>
    <cellStyle name="Normal 422" xfId="9531"/>
    <cellStyle name="Normal 423" xfId="9544"/>
    <cellStyle name="Normal 424" xfId="9482"/>
    <cellStyle name="Normal 425" xfId="9548"/>
    <cellStyle name="Normal 426" xfId="9494"/>
    <cellStyle name="Normal 427" xfId="9553"/>
    <cellStyle name="Normal 428" xfId="9559"/>
    <cellStyle name="Normal 429" xfId="9412"/>
    <cellStyle name="Normal 43" xfId="2326"/>
    <cellStyle name="Normal 430" xfId="9510"/>
    <cellStyle name="Normal 431" xfId="9556"/>
    <cellStyle name="Normal 432" xfId="9450"/>
    <cellStyle name="Normal 433" xfId="9522"/>
    <cellStyle name="Normal 434" xfId="9448"/>
    <cellStyle name="Normal 435" xfId="9461"/>
    <cellStyle name="Normal 436" xfId="9424"/>
    <cellStyle name="Normal 437" xfId="9560"/>
    <cellStyle name="Normal 438" xfId="9633"/>
    <cellStyle name="Normal 439" xfId="9636"/>
    <cellStyle name="Normal 44" xfId="2327"/>
    <cellStyle name="Normal 44 2" xfId="2328"/>
    <cellStyle name="Normal 440" xfId="9632"/>
    <cellStyle name="Normal 441" xfId="9638"/>
    <cellStyle name="Normal 442" xfId="9631"/>
    <cellStyle name="Normal 443" xfId="9639"/>
    <cellStyle name="Normal 444" xfId="9625"/>
    <cellStyle name="Normal 445" xfId="9640"/>
    <cellStyle name="Normal 446" xfId="9624"/>
    <cellStyle name="Normal 447" xfId="9641"/>
    <cellStyle name="Normal 448" xfId="9642"/>
    <cellStyle name="Normal 449" xfId="9643"/>
    <cellStyle name="Normal 45" xfId="2329"/>
    <cellStyle name="Normal 45 2" xfId="2330"/>
    <cellStyle name="Normal 450" xfId="9644"/>
    <cellStyle name="Normal 451" xfId="9645"/>
    <cellStyle name="Normal 452" xfId="9646"/>
    <cellStyle name="Normal 453" xfId="9637"/>
    <cellStyle name="Normal 454" xfId="9647"/>
    <cellStyle name="Normal 455" xfId="9635"/>
    <cellStyle name="Normal 456" xfId="9648"/>
    <cellStyle name="Normal 457" xfId="9649"/>
    <cellStyle name="Normal 458" xfId="9650"/>
    <cellStyle name="Normal 459" xfId="9634"/>
    <cellStyle name="Normal 46" xfId="2331"/>
    <cellStyle name="Normal 460" xfId="9651"/>
    <cellStyle name="Normal 461" xfId="9652"/>
    <cellStyle name="Normal 462" xfId="10344"/>
    <cellStyle name="Normal 463" xfId="10350"/>
    <cellStyle name="Normal 464" xfId="10352"/>
    <cellStyle name="Normal 465" xfId="12241"/>
    <cellStyle name="Normal 466" xfId="13177"/>
    <cellStyle name="Normal 467" xfId="10042"/>
    <cellStyle name="Normal 468" xfId="9653"/>
    <cellStyle name="Normal 469" xfId="9662"/>
    <cellStyle name="Normal 47" xfId="2332"/>
    <cellStyle name="Normal 47 2" xfId="2333"/>
    <cellStyle name="Normal 470" xfId="9658"/>
    <cellStyle name="Normal 471" xfId="9660"/>
    <cellStyle name="Normal 472" xfId="13184"/>
    <cellStyle name="Normal 473" xfId="9657"/>
    <cellStyle name="Normal 474" xfId="13179"/>
    <cellStyle name="Normal 475" xfId="13181"/>
    <cellStyle name="Normal 476" xfId="13167"/>
    <cellStyle name="Normal 477" xfId="9661"/>
    <cellStyle name="Normal 478" xfId="10061"/>
    <cellStyle name="Normal 479" xfId="12370"/>
    <cellStyle name="Normal 48" xfId="2334"/>
    <cellStyle name="Normal 48 2" xfId="2335"/>
    <cellStyle name="Normal 480" xfId="13175"/>
    <cellStyle name="Normal 481" xfId="13183"/>
    <cellStyle name="Normal 482" xfId="10349"/>
    <cellStyle name="Normal 483" xfId="12228"/>
    <cellStyle name="Normal 484" xfId="13172"/>
    <cellStyle name="Normal 485" xfId="9656"/>
    <cellStyle name="Normal 486" xfId="9654"/>
    <cellStyle name="Normal 487" xfId="12242"/>
    <cellStyle name="Normal 488" xfId="13185"/>
    <cellStyle name="Normal 488 2" xfId="21118"/>
    <cellStyle name="Normal 489" xfId="13195"/>
    <cellStyle name="Normal 489 2" xfId="21128"/>
    <cellStyle name="Normal 49" xfId="2336"/>
    <cellStyle name="Normal 49 2" xfId="2337"/>
    <cellStyle name="Normal 490" xfId="13193"/>
    <cellStyle name="Normal 490 2" xfId="21126"/>
    <cellStyle name="Normal 491" xfId="13200"/>
    <cellStyle name="Normal 491 2" xfId="21133"/>
    <cellStyle name="Normal 492" xfId="13198"/>
    <cellStyle name="Normal 492 2" xfId="21131"/>
    <cellStyle name="Normal 493" xfId="13201"/>
    <cellStyle name="Normal 493 2" xfId="21134"/>
    <cellStyle name="Normal 494" xfId="13190"/>
    <cellStyle name="Normal 494 2" xfId="21123"/>
    <cellStyle name="Normal 495" xfId="13197"/>
    <cellStyle name="Normal 495 2" xfId="21130"/>
    <cellStyle name="Normal 496" xfId="13202"/>
    <cellStyle name="Normal 496 2" xfId="21135"/>
    <cellStyle name="Normal 497" xfId="13203"/>
    <cellStyle name="Normal 497 2" xfId="21136"/>
    <cellStyle name="Normal 498" xfId="13204"/>
    <cellStyle name="Normal 498 2" xfId="21137"/>
    <cellStyle name="Normal 499" xfId="13207"/>
    <cellStyle name="Normal 499 2" xfId="21140"/>
    <cellStyle name="Normal 5" xfId="2338"/>
    <cellStyle name="Normal 5 2" xfId="2339"/>
    <cellStyle name="Normal 5 3" xfId="2340"/>
    <cellStyle name="Normal 5 4" xfId="2341"/>
    <cellStyle name="Normal 5 5" xfId="2342"/>
    <cellStyle name="Normal 5_BOQ Rhythm Asoke (Arch) 3" xfId="2343"/>
    <cellStyle name="Normal 50" xfId="2344"/>
    <cellStyle name="Normal 50 2" xfId="2345"/>
    <cellStyle name="Normal 500" xfId="13213"/>
    <cellStyle name="Normal 500 2" xfId="21146"/>
    <cellStyle name="Normal 501" xfId="13209"/>
    <cellStyle name="Normal 501 2" xfId="21142"/>
    <cellStyle name="Normal 502" xfId="13212"/>
    <cellStyle name="Normal 502 2" xfId="21145"/>
    <cellStyle name="Normal 503" xfId="13218"/>
    <cellStyle name="Normal 503 2" xfId="21151"/>
    <cellStyle name="Normal 504" xfId="13216"/>
    <cellStyle name="Normal 504 2" xfId="21149"/>
    <cellStyle name="Normal 505" xfId="13219"/>
    <cellStyle name="Normal 506" xfId="17648"/>
    <cellStyle name="Normal 507" xfId="16711"/>
    <cellStyle name="Normal 508" xfId="21153"/>
    <cellStyle name="Normal 509" xfId="21157"/>
    <cellStyle name="Normal 51" xfId="2346"/>
    <cellStyle name="Normal 51 2" xfId="2347"/>
    <cellStyle name="Normal 510" xfId="13855"/>
    <cellStyle name="Normal 511" xfId="21174"/>
    <cellStyle name="Normal 512" xfId="21160"/>
    <cellStyle name="Normal 513" xfId="21182"/>
    <cellStyle name="Normal 514" xfId="21158"/>
    <cellStyle name="Normal 515" xfId="13221"/>
    <cellStyle name="Normal 516" xfId="13379"/>
    <cellStyle name="Normal 517" xfId="13227"/>
    <cellStyle name="Normal 518" xfId="13437"/>
    <cellStyle name="Normal 519" xfId="21171"/>
    <cellStyle name="Normal 52" xfId="2348"/>
    <cellStyle name="Normal 52 2" xfId="2349"/>
    <cellStyle name="Normal 52 3" xfId="2350"/>
    <cellStyle name="Normal 52_Kanchana toyota" xfId="2351"/>
    <cellStyle name="Normal 520" xfId="16314"/>
    <cellStyle name="Normal 521" xfId="21173"/>
    <cellStyle name="Normal 522" xfId="21155"/>
    <cellStyle name="Normal 523" xfId="21187"/>
    <cellStyle name="Normal 524" xfId="21176"/>
    <cellStyle name="Normal 525" xfId="21184"/>
    <cellStyle name="Normal 526" xfId="13536"/>
    <cellStyle name="Normal 527" xfId="21183"/>
    <cellStyle name="Normal 528" xfId="21165"/>
    <cellStyle name="Normal 529" xfId="21167"/>
    <cellStyle name="Normal 53" xfId="2352"/>
    <cellStyle name="Normal 53 2" xfId="2353"/>
    <cellStyle name="Normal 530" xfId="13319"/>
    <cellStyle name="Normal 531" xfId="21164"/>
    <cellStyle name="Normal 532" xfId="13220"/>
    <cellStyle name="Normal 533" xfId="21152"/>
    <cellStyle name="Normal 534" xfId="21181"/>
    <cellStyle name="Normal 535" xfId="13226"/>
    <cellStyle name="Normal 536" xfId="21168"/>
    <cellStyle name="Normal 537" xfId="21189"/>
    <cellStyle name="Normal 538" xfId="22123"/>
    <cellStyle name="Normal 539" xfId="22124"/>
    <cellStyle name="Normal 54" xfId="2354"/>
    <cellStyle name="Normal 540" xfId="22127"/>
    <cellStyle name="Normal 541" xfId="22125"/>
    <cellStyle name="Normal 542" xfId="22126"/>
    <cellStyle name="Normal 543" xfId="22129"/>
    <cellStyle name="Normal 544" xfId="22128"/>
    <cellStyle name="Normal 545" xfId="21334"/>
    <cellStyle name="Normal 546" xfId="8"/>
    <cellStyle name="Normal 547" xfId="22130"/>
    <cellStyle name="Normal 548" xfId="22131"/>
    <cellStyle name="Normal 549" xfId="22133"/>
    <cellStyle name="Normal 55" xfId="2355"/>
    <cellStyle name="Normal 550" xfId="22136"/>
    <cellStyle name="Normal 551" xfId="22154"/>
    <cellStyle name="Normal 552" xfId="22166"/>
    <cellStyle name="Normal 553" xfId="22168"/>
    <cellStyle name="Normal 554" xfId="22186"/>
    <cellStyle name="Normal 56" xfId="2356"/>
    <cellStyle name="Normal 56 2" xfId="2357"/>
    <cellStyle name="Normal 56 2 2" xfId="2358"/>
    <cellStyle name="Normal 56 2 2 2" xfId="22142"/>
    <cellStyle name="Normal 56 2 2 3" xfId="22174"/>
    <cellStyle name="Normal 57" xfId="2359"/>
    <cellStyle name="Normal 57 10" xfId="2360"/>
    <cellStyle name="Normal 57 10 2" xfId="2361"/>
    <cellStyle name="Normal 57 10 2 2" xfId="2362"/>
    <cellStyle name="Normal 57 10 2 2 2" xfId="5641"/>
    <cellStyle name="Normal 57 10 2 2 2 2" xfId="11610"/>
    <cellStyle name="Normal 57 10 2 2 2 2 2" xfId="19568"/>
    <cellStyle name="Normal 57 10 2 2 2 3" xfId="15159"/>
    <cellStyle name="Normal 57 10 2 2 3" xfId="8569"/>
    <cellStyle name="Normal 57 10 2 2 3 2" xfId="17024"/>
    <cellStyle name="Normal 57 10 2 2 4" xfId="9840"/>
    <cellStyle name="Normal 57 10 2 2 4 2" xfId="17824"/>
    <cellStyle name="Normal 57 10 2 2 5" xfId="13407"/>
    <cellStyle name="Normal 57 10 2 3" xfId="6994"/>
    <cellStyle name="Normal 57 10 2 3 2" xfId="12549"/>
    <cellStyle name="Normal 57 10 2 3 2 2" xfId="20500"/>
    <cellStyle name="Normal 57 10 2 3 3" xfId="16092"/>
    <cellStyle name="Normal 57 10 2 4" xfId="4622"/>
    <cellStyle name="Normal 57 10 2 4 2" xfId="10668"/>
    <cellStyle name="Normal 57 10 2 4 2 2" xfId="18636"/>
    <cellStyle name="Normal 57 10 2 4 3" xfId="14227"/>
    <cellStyle name="Normal 57 10 2 5" xfId="21493"/>
    <cellStyle name="Normal 57 10 3" xfId="2363"/>
    <cellStyle name="Normal 57 10 3 2" xfId="5640"/>
    <cellStyle name="Normal 57 10 3 2 2" xfId="11609"/>
    <cellStyle name="Normal 57 10 3 2 2 2" xfId="19567"/>
    <cellStyle name="Normal 57 10 3 2 3" xfId="15158"/>
    <cellStyle name="Normal 57 10 3 3" xfId="8570"/>
    <cellStyle name="Normal 57 10 3 3 2" xfId="17025"/>
    <cellStyle name="Normal 57 10 3 4" xfId="9841"/>
    <cellStyle name="Normal 57 10 3 4 2" xfId="17825"/>
    <cellStyle name="Normal 57 10 3 5" xfId="13408"/>
    <cellStyle name="Normal 57 10 4" xfId="6993"/>
    <cellStyle name="Normal 57 10 4 2" xfId="12548"/>
    <cellStyle name="Normal 57 10 4 2 2" xfId="20499"/>
    <cellStyle name="Normal 57 10 4 3" xfId="16091"/>
    <cellStyle name="Normal 57 10 5" xfId="4621"/>
    <cellStyle name="Normal 57 10 5 2" xfId="10667"/>
    <cellStyle name="Normal 57 10 5 2 2" xfId="18635"/>
    <cellStyle name="Normal 57 10 5 3" xfId="14226"/>
    <cellStyle name="Normal 57 10 6" xfId="21492"/>
    <cellStyle name="Normal 57 11" xfId="2364"/>
    <cellStyle name="Normal 57 11 2" xfId="2365"/>
    <cellStyle name="Normal 57 11 2 2" xfId="5642"/>
    <cellStyle name="Normal 57 11 2 2 2" xfId="11611"/>
    <cellStyle name="Normal 57 11 2 2 2 2" xfId="19569"/>
    <cellStyle name="Normal 57 11 2 2 3" xfId="15160"/>
    <cellStyle name="Normal 57 11 2 3" xfId="8571"/>
    <cellStyle name="Normal 57 11 2 3 2" xfId="17026"/>
    <cellStyle name="Normal 57 11 2 4" xfId="9842"/>
    <cellStyle name="Normal 57 11 2 4 2" xfId="17826"/>
    <cellStyle name="Normal 57 11 2 5" xfId="13409"/>
    <cellStyle name="Normal 57 11 3" xfId="6995"/>
    <cellStyle name="Normal 57 11 3 2" xfId="12550"/>
    <cellStyle name="Normal 57 11 3 2 2" xfId="20501"/>
    <cellStyle name="Normal 57 11 3 3" xfId="16093"/>
    <cellStyle name="Normal 57 11 4" xfId="4623"/>
    <cellStyle name="Normal 57 11 4 2" xfId="10669"/>
    <cellStyle name="Normal 57 11 4 2 2" xfId="18637"/>
    <cellStyle name="Normal 57 11 4 3" xfId="14228"/>
    <cellStyle name="Normal 57 11 5" xfId="21494"/>
    <cellStyle name="Normal 57 12" xfId="2366"/>
    <cellStyle name="Normal 57 12 2" xfId="5639"/>
    <cellStyle name="Normal 57 12 2 2" xfId="11608"/>
    <cellStyle name="Normal 57 12 2 2 2" xfId="19566"/>
    <cellStyle name="Normal 57 12 2 3" xfId="15157"/>
    <cellStyle name="Normal 57 12 3" xfId="8572"/>
    <cellStyle name="Normal 57 12 3 2" xfId="17027"/>
    <cellStyle name="Normal 57 12 4" xfId="9843"/>
    <cellStyle name="Normal 57 12 4 2" xfId="17827"/>
    <cellStyle name="Normal 57 12 5" xfId="13410"/>
    <cellStyle name="Normal 57 13" xfId="6992"/>
    <cellStyle name="Normal 57 13 2" xfId="12547"/>
    <cellStyle name="Normal 57 13 2 2" xfId="20498"/>
    <cellStyle name="Normal 57 13 3" xfId="16090"/>
    <cellStyle name="Normal 57 14" xfId="4620"/>
    <cellStyle name="Normal 57 14 2" xfId="10666"/>
    <cellStyle name="Normal 57 14 2 2" xfId="18634"/>
    <cellStyle name="Normal 57 14 3" xfId="14225"/>
    <cellStyle name="Normal 57 15" xfId="21491"/>
    <cellStyle name="Normal 57 2" xfId="2367"/>
    <cellStyle name="Normal 57 2 2" xfId="2368"/>
    <cellStyle name="Normal 57 3" xfId="2369"/>
    <cellStyle name="Normal 57 3 10" xfId="4624"/>
    <cellStyle name="Normal 57 3 10 2" xfId="10670"/>
    <cellStyle name="Normal 57 3 10 2 2" xfId="18638"/>
    <cellStyle name="Normal 57 3 10 3" xfId="14229"/>
    <cellStyle name="Normal 57 3 11" xfId="21495"/>
    <cellStyle name="Normal 57 3 2" xfId="2370"/>
    <cellStyle name="Normal 57 3 2 2" xfId="2371"/>
    <cellStyle name="Normal 57 3 2 2 2" xfId="2372"/>
    <cellStyle name="Normal 57 3 2 2 2 2" xfId="2373"/>
    <cellStyle name="Normal 57 3 2 2 2 2 2" xfId="5646"/>
    <cellStyle name="Normal 57 3 2 2 2 2 2 2" xfId="11615"/>
    <cellStyle name="Normal 57 3 2 2 2 2 2 2 2" xfId="19573"/>
    <cellStyle name="Normal 57 3 2 2 2 2 2 3" xfId="15164"/>
    <cellStyle name="Normal 57 3 2 2 2 2 3" xfId="8573"/>
    <cellStyle name="Normal 57 3 2 2 2 2 3 2" xfId="17028"/>
    <cellStyle name="Normal 57 3 2 2 2 2 4" xfId="9844"/>
    <cellStyle name="Normal 57 3 2 2 2 2 4 2" xfId="17828"/>
    <cellStyle name="Normal 57 3 2 2 2 2 5" xfId="13411"/>
    <cellStyle name="Normal 57 3 2 2 2 3" xfId="6999"/>
    <cellStyle name="Normal 57 3 2 2 2 3 2" xfId="12554"/>
    <cellStyle name="Normal 57 3 2 2 2 3 2 2" xfId="20505"/>
    <cellStyle name="Normal 57 3 2 2 2 3 3" xfId="16097"/>
    <cellStyle name="Normal 57 3 2 2 2 4" xfId="4627"/>
    <cellStyle name="Normal 57 3 2 2 2 4 2" xfId="10673"/>
    <cellStyle name="Normal 57 3 2 2 2 4 2 2" xfId="18641"/>
    <cellStyle name="Normal 57 3 2 2 2 4 3" xfId="14232"/>
    <cellStyle name="Normal 57 3 2 2 2 5" xfId="21498"/>
    <cellStyle name="Normal 57 3 2 2 3" xfId="2374"/>
    <cellStyle name="Normal 57 3 2 2 3 2" xfId="5645"/>
    <cellStyle name="Normal 57 3 2 2 3 2 2" xfId="11614"/>
    <cellStyle name="Normal 57 3 2 2 3 2 2 2" xfId="19572"/>
    <cellStyle name="Normal 57 3 2 2 3 2 3" xfId="15163"/>
    <cellStyle name="Normal 57 3 2 2 3 3" xfId="8574"/>
    <cellStyle name="Normal 57 3 2 2 3 3 2" xfId="17029"/>
    <cellStyle name="Normal 57 3 2 2 3 4" xfId="9845"/>
    <cellStyle name="Normal 57 3 2 2 3 4 2" xfId="17829"/>
    <cellStyle name="Normal 57 3 2 2 3 5" xfId="13412"/>
    <cellStyle name="Normal 57 3 2 2 4" xfId="6998"/>
    <cellStyle name="Normal 57 3 2 2 4 2" xfId="12553"/>
    <cellStyle name="Normal 57 3 2 2 4 2 2" xfId="20504"/>
    <cellStyle name="Normal 57 3 2 2 4 3" xfId="16096"/>
    <cellStyle name="Normal 57 3 2 2 5" xfId="4626"/>
    <cellStyle name="Normal 57 3 2 2 5 2" xfId="10672"/>
    <cellStyle name="Normal 57 3 2 2 5 2 2" xfId="18640"/>
    <cellStyle name="Normal 57 3 2 2 5 3" xfId="14231"/>
    <cellStyle name="Normal 57 3 2 2 6" xfId="21497"/>
    <cellStyle name="Normal 57 3 2 3" xfId="2375"/>
    <cellStyle name="Normal 57 3 2 3 2" xfId="2376"/>
    <cellStyle name="Normal 57 3 2 3 2 2" xfId="5647"/>
    <cellStyle name="Normal 57 3 2 3 2 2 2" xfId="11616"/>
    <cellStyle name="Normal 57 3 2 3 2 2 2 2" xfId="19574"/>
    <cellStyle name="Normal 57 3 2 3 2 2 3" xfId="15165"/>
    <cellStyle name="Normal 57 3 2 3 2 3" xfId="8575"/>
    <cellStyle name="Normal 57 3 2 3 2 3 2" xfId="17030"/>
    <cellStyle name="Normal 57 3 2 3 2 4" xfId="9846"/>
    <cellStyle name="Normal 57 3 2 3 2 4 2" xfId="17830"/>
    <cellStyle name="Normal 57 3 2 3 2 5" xfId="13413"/>
    <cellStyle name="Normal 57 3 2 3 3" xfId="7000"/>
    <cellStyle name="Normal 57 3 2 3 3 2" xfId="12555"/>
    <cellStyle name="Normal 57 3 2 3 3 2 2" xfId="20506"/>
    <cellStyle name="Normal 57 3 2 3 3 3" xfId="16098"/>
    <cellStyle name="Normal 57 3 2 3 4" xfId="4628"/>
    <cellStyle name="Normal 57 3 2 3 4 2" xfId="10674"/>
    <cellStyle name="Normal 57 3 2 3 4 2 2" xfId="18642"/>
    <cellStyle name="Normal 57 3 2 3 4 3" xfId="14233"/>
    <cellStyle name="Normal 57 3 2 3 5" xfId="21499"/>
    <cellStyle name="Normal 57 3 2 4" xfId="2377"/>
    <cellStyle name="Normal 57 3 2 4 2" xfId="5644"/>
    <cellStyle name="Normal 57 3 2 4 2 2" xfId="11613"/>
    <cellStyle name="Normal 57 3 2 4 2 2 2" xfId="19571"/>
    <cellStyle name="Normal 57 3 2 4 2 3" xfId="15162"/>
    <cellStyle name="Normal 57 3 2 4 3" xfId="8576"/>
    <cellStyle name="Normal 57 3 2 4 3 2" xfId="17031"/>
    <cellStyle name="Normal 57 3 2 4 4" xfId="9847"/>
    <cellStyle name="Normal 57 3 2 4 4 2" xfId="17831"/>
    <cellStyle name="Normal 57 3 2 4 5" xfId="13414"/>
    <cellStyle name="Normal 57 3 2 5" xfId="6997"/>
    <cellStyle name="Normal 57 3 2 5 2" xfId="12552"/>
    <cellStyle name="Normal 57 3 2 5 2 2" xfId="20503"/>
    <cellStyle name="Normal 57 3 2 5 3" xfId="16095"/>
    <cellStyle name="Normal 57 3 2 6" xfId="4625"/>
    <cellStyle name="Normal 57 3 2 6 2" xfId="10671"/>
    <cellStyle name="Normal 57 3 2 6 2 2" xfId="18639"/>
    <cellStyle name="Normal 57 3 2 6 3" xfId="14230"/>
    <cellStyle name="Normal 57 3 2 7" xfId="21496"/>
    <cellStyle name="Normal 57 3 3" xfId="2378"/>
    <cellStyle name="Normal 57 3 3 2" xfId="2379"/>
    <cellStyle name="Normal 57 3 3 2 2" xfId="2380"/>
    <cellStyle name="Normal 57 3 3 2 2 2" xfId="2381"/>
    <cellStyle name="Normal 57 3 3 2 2 2 2" xfId="5650"/>
    <cellStyle name="Normal 57 3 3 2 2 2 2 2" xfId="11619"/>
    <cellStyle name="Normal 57 3 3 2 2 2 2 2 2" xfId="19577"/>
    <cellStyle name="Normal 57 3 3 2 2 2 2 3" xfId="15168"/>
    <cellStyle name="Normal 57 3 3 2 2 2 3" xfId="8577"/>
    <cellStyle name="Normal 57 3 3 2 2 2 3 2" xfId="17032"/>
    <cellStyle name="Normal 57 3 3 2 2 2 4" xfId="9848"/>
    <cellStyle name="Normal 57 3 3 2 2 2 4 2" xfId="17832"/>
    <cellStyle name="Normal 57 3 3 2 2 2 5" xfId="13415"/>
    <cellStyle name="Normal 57 3 3 2 2 3" xfId="7003"/>
    <cellStyle name="Normal 57 3 3 2 2 3 2" xfId="12558"/>
    <cellStyle name="Normal 57 3 3 2 2 3 2 2" xfId="20509"/>
    <cellStyle name="Normal 57 3 3 2 2 3 3" xfId="16101"/>
    <cellStyle name="Normal 57 3 3 2 2 4" xfId="4631"/>
    <cellStyle name="Normal 57 3 3 2 2 4 2" xfId="10677"/>
    <cellStyle name="Normal 57 3 3 2 2 4 2 2" xfId="18645"/>
    <cellStyle name="Normal 57 3 3 2 2 4 3" xfId="14236"/>
    <cellStyle name="Normal 57 3 3 2 2 5" xfId="21502"/>
    <cellStyle name="Normal 57 3 3 2 3" xfId="2382"/>
    <cellStyle name="Normal 57 3 3 2 3 2" xfId="5649"/>
    <cellStyle name="Normal 57 3 3 2 3 2 2" xfId="11618"/>
    <cellStyle name="Normal 57 3 3 2 3 2 2 2" xfId="19576"/>
    <cellStyle name="Normal 57 3 3 2 3 2 3" xfId="15167"/>
    <cellStyle name="Normal 57 3 3 2 3 3" xfId="8578"/>
    <cellStyle name="Normal 57 3 3 2 3 3 2" xfId="17033"/>
    <cellStyle name="Normal 57 3 3 2 3 4" xfId="9849"/>
    <cellStyle name="Normal 57 3 3 2 3 4 2" xfId="17833"/>
    <cellStyle name="Normal 57 3 3 2 3 5" xfId="13416"/>
    <cellStyle name="Normal 57 3 3 2 4" xfId="7002"/>
    <cellStyle name="Normal 57 3 3 2 4 2" xfId="12557"/>
    <cellStyle name="Normal 57 3 3 2 4 2 2" xfId="20508"/>
    <cellStyle name="Normal 57 3 3 2 4 3" xfId="16100"/>
    <cellStyle name="Normal 57 3 3 2 5" xfId="4630"/>
    <cellStyle name="Normal 57 3 3 2 5 2" xfId="10676"/>
    <cellStyle name="Normal 57 3 3 2 5 2 2" xfId="18644"/>
    <cellStyle name="Normal 57 3 3 2 5 3" xfId="14235"/>
    <cellStyle name="Normal 57 3 3 2 6" xfId="21501"/>
    <cellStyle name="Normal 57 3 3 3" xfId="2383"/>
    <cellStyle name="Normal 57 3 3 3 2" xfId="2384"/>
    <cellStyle name="Normal 57 3 3 3 2 2" xfId="5651"/>
    <cellStyle name="Normal 57 3 3 3 2 2 2" xfId="11620"/>
    <cellStyle name="Normal 57 3 3 3 2 2 2 2" xfId="19578"/>
    <cellStyle name="Normal 57 3 3 3 2 2 3" xfId="15169"/>
    <cellStyle name="Normal 57 3 3 3 2 3" xfId="8579"/>
    <cellStyle name="Normal 57 3 3 3 2 3 2" xfId="17034"/>
    <cellStyle name="Normal 57 3 3 3 2 4" xfId="9850"/>
    <cellStyle name="Normal 57 3 3 3 2 4 2" xfId="17834"/>
    <cellStyle name="Normal 57 3 3 3 2 5" xfId="13417"/>
    <cellStyle name="Normal 57 3 3 3 3" xfId="7004"/>
    <cellStyle name="Normal 57 3 3 3 3 2" xfId="12559"/>
    <cellStyle name="Normal 57 3 3 3 3 2 2" xfId="20510"/>
    <cellStyle name="Normal 57 3 3 3 3 3" xfId="16102"/>
    <cellStyle name="Normal 57 3 3 3 4" xfId="4632"/>
    <cellStyle name="Normal 57 3 3 3 4 2" xfId="10678"/>
    <cellStyle name="Normal 57 3 3 3 4 2 2" xfId="18646"/>
    <cellStyle name="Normal 57 3 3 3 4 3" xfId="14237"/>
    <cellStyle name="Normal 57 3 3 3 5" xfId="21503"/>
    <cellStyle name="Normal 57 3 3 4" xfId="2385"/>
    <cellStyle name="Normal 57 3 3 4 2" xfId="5648"/>
    <cellStyle name="Normal 57 3 3 4 2 2" xfId="11617"/>
    <cellStyle name="Normal 57 3 3 4 2 2 2" xfId="19575"/>
    <cellStyle name="Normal 57 3 3 4 2 3" xfId="15166"/>
    <cellStyle name="Normal 57 3 3 4 3" xfId="8580"/>
    <cellStyle name="Normal 57 3 3 4 3 2" xfId="17035"/>
    <cellStyle name="Normal 57 3 3 4 4" xfId="9851"/>
    <cellStyle name="Normal 57 3 3 4 4 2" xfId="17835"/>
    <cellStyle name="Normal 57 3 3 4 5" xfId="13418"/>
    <cellStyle name="Normal 57 3 3 5" xfId="7001"/>
    <cellStyle name="Normal 57 3 3 5 2" xfId="12556"/>
    <cellStyle name="Normal 57 3 3 5 2 2" xfId="20507"/>
    <cellStyle name="Normal 57 3 3 5 3" xfId="16099"/>
    <cellStyle name="Normal 57 3 3 6" xfId="4629"/>
    <cellStyle name="Normal 57 3 3 6 2" xfId="10675"/>
    <cellStyle name="Normal 57 3 3 6 2 2" xfId="18643"/>
    <cellStyle name="Normal 57 3 3 6 3" xfId="14234"/>
    <cellStyle name="Normal 57 3 3 7" xfId="21500"/>
    <cellStyle name="Normal 57 3 4" xfId="2386"/>
    <cellStyle name="Normal 57 3 4 2" xfId="2387"/>
    <cellStyle name="Normal 57 3 4 2 2" xfId="2388"/>
    <cellStyle name="Normal 57 3 4 2 2 2" xfId="2389"/>
    <cellStyle name="Normal 57 3 4 2 2 2 2" xfId="5654"/>
    <cellStyle name="Normal 57 3 4 2 2 2 2 2" xfId="11623"/>
    <cellStyle name="Normal 57 3 4 2 2 2 2 2 2" xfId="19581"/>
    <cellStyle name="Normal 57 3 4 2 2 2 2 3" xfId="15172"/>
    <cellStyle name="Normal 57 3 4 2 2 2 3" xfId="8581"/>
    <cellStyle name="Normal 57 3 4 2 2 2 3 2" xfId="17036"/>
    <cellStyle name="Normal 57 3 4 2 2 2 4" xfId="9852"/>
    <cellStyle name="Normal 57 3 4 2 2 2 4 2" xfId="17836"/>
    <cellStyle name="Normal 57 3 4 2 2 2 5" xfId="13419"/>
    <cellStyle name="Normal 57 3 4 2 2 3" xfId="7007"/>
    <cellStyle name="Normal 57 3 4 2 2 3 2" xfId="12562"/>
    <cellStyle name="Normal 57 3 4 2 2 3 2 2" xfId="20513"/>
    <cellStyle name="Normal 57 3 4 2 2 3 3" xfId="16105"/>
    <cellStyle name="Normal 57 3 4 2 2 4" xfId="4635"/>
    <cellStyle name="Normal 57 3 4 2 2 4 2" xfId="10681"/>
    <cellStyle name="Normal 57 3 4 2 2 4 2 2" xfId="18649"/>
    <cellStyle name="Normal 57 3 4 2 2 4 3" xfId="14240"/>
    <cellStyle name="Normal 57 3 4 2 2 5" xfId="21506"/>
    <cellStyle name="Normal 57 3 4 2 3" xfId="2390"/>
    <cellStyle name="Normal 57 3 4 2 3 2" xfId="5653"/>
    <cellStyle name="Normal 57 3 4 2 3 2 2" xfId="11622"/>
    <cellStyle name="Normal 57 3 4 2 3 2 2 2" xfId="19580"/>
    <cellStyle name="Normal 57 3 4 2 3 2 3" xfId="15171"/>
    <cellStyle name="Normal 57 3 4 2 3 3" xfId="8582"/>
    <cellStyle name="Normal 57 3 4 2 3 3 2" xfId="17037"/>
    <cellStyle name="Normal 57 3 4 2 3 4" xfId="9853"/>
    <cellStyle name="Normal 57 3 4 2 3 4 2" xfId="17837"/>
    <cellStyle name="Normal 57 3 4 2 3 5" xfId="13420"/>
    <cellStyle name="Normal 57 3 4 2 4" xfId="7006"/>
    <cellStyle name="Normal 57 3 4 2 4 2" xfId="12561"/>
    <cellStyle name="Normal 57 3 4 2 4 2 2" xfId="20512"/>
    <cellStyle name="Normal 57 3 4 2 4 3" xfId="16104"/>
    <cellStyle name="Normal 57 3 4 2 5" xfId="4634"/>
    <cellStyle name="Normal 57 3 4 2 5 2" xfId="10680"/>
    <cellStyle name="Normal 57 3 4 2 5 2 2" xfId="18648"/>
    <cellStyle name="Normal 57 3 4 2 5 3" xfId="14239"/>
    <cellStyle name="Normal 57 3 4 2 6" xfId="21505"/>
    <cellStyle name="Normal 57 3 4 3" xfId="2391"/>
    <cellStyle name="Normal 57 3 4 3 2" xfId="2392"/>
    <cellStyle name="Normal 57 3 4 3 2 2" xfId="5655"/>
    <cellStyle name="Normal 57 3 4 3 2 2 2" xfId="11624"/>
    <cellStyle name="Normal 57 3 4 3 2 2 2 2" xfId="19582"/>
    <cellStyle name="Normal 57 3 4 3 2 2 3" xfId="15173"/>
    <cellStyle name="Normal 57 3 4 3 2 3" xfId="8583"/>
    <cellStyle name="Normal 57 3 4 3 2 3 2" xfId="17038"/>
    <cellStyle name="Normal 57 3 4 3 2 4" xfId="9854"/>
    <cellStyle name="Normal 57 3 4 3 2 4 2" xfId="17838"/>
    <cellStyle name="Normal 57 3 4 3 2 5" xfId="13421"/>
    <cellStyle name="Normal 57 3 4 3 3" xfId="7008"/>
    <cellStyle name="Normal 57 3 4 3 3 2" xfId="12563"/>
    <cellStyle name="Normal 57 3 4 3 3 2 2" xfId="20514"/>
    <cellStyle name="Normal 57 3 4 3 3 3" xfId="16106"/>
    <cellStyle name="Normal 57 3 4 3 4" xfId="4636"/>
    <cellStyle name="Normal 57 3 4 3 4 2" xfId="10682"/>
    <cellStyle name="Normal 57 3 4 3 4 2 2" xfId="18650"/>
    <cellStyle name="Normal 57 3 4 3 4 3" xfId="14241"/>
    <cellStyle name="Normal 57 3 4 3 5" xfId="21507"/>
    <cellStyle name="Normal 57 3 4 4" xfId="2393"/>
    <cellStyle name="Normal 57 3 4 4 2" xfId="5652"/>
    <cellStyle name="Normal 57 3 4 4 2 2" xfId="11621"/>
    <cellStyle name="Normal 57 3 4 4 2 2 2" xfId="19579"/>
    <cellStyle name="Normal 57 3 4 4 2 3" xfId="15170"/>
    <cellStyle name="Normal 57 3 4 4 3" xfId="8584"/>
    <cellStyle name="Normal 57 3 4 4 3 2" xfId="17039"/>
    <cellStyle name="Normal 57 3 4 4 4" xfId="9855"/>
    <cellStyle name="Normal 57 3 4 4 4 2" xfId="17839"/>
    <cellStyle name="Normal 57 3 4 4 5" xfId="13422"/>
    <cellStyle name="Normal 57 3 4 5" xfId="7005"/>
    <cellStyle name="Normal 57 3 4 5 2" xfId="12560"/>
    <cellStyle name="Normal 57 3 4 5 2 2" xfId="20511"/>
    <cellStyle name="Normal 57 3 4 5 3" xfId="16103"/>
    <cellStyle name="Normal 57 3 4 6" xfId="4633"/>
    <cellStyle name="Normal 57 3 4 6 2" xfId="10679"/>
    <cellStyle name="Normal 57 3 4 6 2 2" xfId="18647"/>
    <cellStyle name="Normal 57 3 4 6 3" xfId="14238"/>
    <cellStyle name="Normal 57 3 4 7" xfId="21504"/>
    <cellStyle name="Normal 57 3 5" xfId="2394"/>
    <cellStyle name="Normal 57 3 5 2" xfId="2395"/>
    <cellStyle name="Normal 57 3 5 2 2" xfId="2396"/>
    <cellStyle name="Normal 57 3 5 2 2 2" xfId="5657"/>
    <cellStyle name="Normal 57 3 5 2 2 2 2" xfId="11626"/>
    <cellStyle name="Normal 57 3 5 2 2 2 2 2" xfId="19584"/>
    <cellStyle name="Normal 57 3 5 2 2 2 3" xfId="15175"/>
    <cellStyle name="Normal 57 3 5 2 2 3" xfId="8585"/>
    <cellStyle name="Normal 57 3 5 2 2 3 2" xfId="17040"/>
    <cellStyle name="Normal 57 3 5 2 2 4" xfId="9856"/>
    <cellStyle name="Normal 57 3 5 2 2 4 2" xfId="17840"/>
    <cellStyle name="Normal 57 3 5 2 2 5" xfId="13423"/>
    <cellStyle name="Normal 57 3 5 2 3" xfId="7010"/>
    <cellStyle name="Normal 57 3 5 2 3 2" xfId="12565"/>
    <cellStyle name="Normal 57 3 5 2 3 2 2" xfId="20516"/>
    <cellStyle name="Normal 57 3 5 2 3 3" xfId="16108"/>
    <cellStyle name="Normal 57 3 5 2 4" xfId="4638"/>
    <cellStyle name="Normal 57 3 5 2 4 2" xfId="10684"/>
    <cellStyle name="Normal 57 3 5 2 4 2 2" xfId="18652"/>
    <cellStyle name="Normal 57 3 5 2 4 3" xfId="14243"/>
    <cellStyle name="Normal 57 3 5 2 5" xfId="21509"/>
    <cellStyle name="Normal 57 3 5 3" xfId="2397"/>
    <cellStyle name="Normal 57 3 5 3 2" xfId="5656"/>
    <cellStyle name="Normal 57 3 5 3 2 2" xfId="11625"/>
    <cellStyle name="Normal 57 3 5 3 2 2 2" xfId="19583"/>
    <cellStyle name="Normal 57 3 5 3 2 3" xfId="15174"/>
    <cellStyle name="Normal 57 3 5 3 3" xfId="8586"/>
    <cellStyle name="Normal 57 3 5 3 3 2" xfId="17041"/>
    <cellStyle name="Normal 57 3 5 3 4" xfId="9857"/>
    <cellStyle name="Normal 57 3 5 3 4 2" xfId="17841"/>
    <cellStyle name="Normal 57 3 5 3 5" xfId="13424"/>
    <cellStyle name="Normal 57 3 5 4" xfId="7009"/>
    <cellStyle name="Normal 57 3 5 4 2" xfId="12564"/>
    <cellStyle name="Normal 57 3 5 4 2 2" xfId="20515"/>
    <cellStyle name="Normal 57 3 5 4 3" xfId="16107"/>
    <cellStyle name="Normal 57 3 5 5" xfId="4637"/>
    <cellStyle name="Normal 57 3 5 5 2" xfId="10683"/>
    <cellStyle name="Normal 57 3 5 5 2 2" xfId="18651"/>
    <cellStyle name="Normal 57 3 5 5 3" xfId="14242"/>
    <cellStyle name="Normal 57 3 5 6" xfId="21508"/>
    <cellStyle name="Normal 57 3 6" xfId="2398"/>
    <cellStyle name="Normal 57 3 6 2" xfId="2399"/>
    <cellStyle name="Normal 57 3 6 2 2" xfId="2400"/>
    <cellStyle name="Normal 57 3 6 2 2 2" xfId="5659"/>
    <cellStyle name="Normal 57 3 6 2 2 2 2" xfId="11628"/>
    <cellStyle name="Normal 57 3 6 2 2 2 2 2" xfId="19586"/>
    <cellStyle name="Normal 57 3 6 2 2 2 3" xfId="15177"/>
    <cellStyle name="Normal 57 3 6 2 2 3" xfId="8587"/>
    <cellStyle name="Normal 57 3 6 2 2 3 2" xfId="17042"/>
    <cellStyle name="Normal 57 3 6 2 2 4" xfId="9858"/>
    <cellStyle name="Normal 57 3 6 2 2 4 2" xfId="17842"/>
    <cellStyle name="Normal 57 3 6 2 2 5" xfId="13425"/>
    <cellStyle name="Normal 57 3 6 2 3" xfId="7012"/>
    <cellStyle name="Normal 57 3 6 2 3 2" xfId="12567"/>
    <cellStyle name="Normal 57 3 6 2 3 2 2" xfId="20518"/>
    <cellStyle name="Normal 57 3 6 2 3 3" xfId="16110"/>
    <cellStyle name="Normal 57 3 6 2 4" xfId="4640"/>
    <cellStyle name="Normal 57 3 6 2 4 2" xfId="10686"/>
    <cellStyle name="Normal 57 3 6 2 4 2 2" xfId="18654"/>
    <cellStyle name="Normal 57 3 6 2 4 3" xfId="14245"/>
    <cellStyle name="Normal 57 3 6 2 5" xfId="21511"/>
    <cellStyle name="Normal 57 3 6 3" xfId="2401"/>
    <cellStyle name="Normal 57 3 6 3 2" xfId="5658"/>
    <cellStyle name="Normal 57 3 6 3 2 2" xfId="11627"/>
    <cellStyle name="Normal 57 3 6 3 2 2 2" xfId="19585"/>
    <cellStyle name="Normal 57 3 6 3 2 3" xfId="15176"/>
    <cellStyle name="Normal 57 3 6 3 3" xfId="8588"/>
    <cellStyle name="Normal 57 3 6 3 3 2" xfId="17043"/>
    <cellStyle name="Normal 57 3 6 3 4" xfId="9859"/>
    <cellStyle name="Normal 57 3 6 3 4 2" xfId="17843"/>
    <cellStyle name="Normal 57 3 6 3 5" xfId="13426"/>
    <cellStyle name="Normal 57 3 6 4" xfId="7011"/>
    <cellStyle name="Normal 57 3 6 4 2" xfId="12566"/>
    <cellStyle name="Normal 57 3 6 4 2 2" xfId="20517"/>
    <cellStyle name="Normal 57 3 6 4 3" xfId="16109"/>
    <cellStyle name="Normal 57 3 6 5" xfId="4639"/>
    <cellStyle name="Normal 57 3 6 5 2" xfId="10685"/>
    <cellStyle name="Normal 57 3 6 5 2 2" xfId="18653"/>
    <cellStyle name="Normal 57 3 6 5 3" xfId="14244"/>
    <cellStyle name="Normal 57 3 6 6" xfId="21510"/>
    <cellStyle name="Normal 57 3 7" xfId="2402"/>
    <cellStyle name="Normal 57 3 7 2" xfId="2403"/>
    <cellStyle name="Normal 57 3 7 2 2" xfId="5660"/>
    <cellStyle name="Normal 57 3 7 2 2 2" xfId="11629"/>
    <cellStyle name="Normal 57 3 7 2 2 2 2" xfId="19587"/>
    <cellStyle name="Normal 57 3 7 2 2 3" xfId="15178"/>
    <cellStyle name="Normal 57 3 7 2 3" xfId="8589"/>
    <cellStyle name="Normal 57 3 7 2 3 2" xfId="17044"/>
    <cellStyle name="Normal 57 3 7 2 4" xfId="9860"/>
    <cellStyle name="Normal 57 3 7 2 4 2" xfId="17844"/>
    <cellStyle name="Normal 57 3 7 2 5" xfId="13427"/>
    <cellStyle name="Normal 57 3 7 3" xfId="7013"/>
    <cellStyle name="Normal 57 3 7 3 2" xfId="12568"/>
    <cellStyle name="Normal 57 3 7 3 2 2" xfId="20519"/>
    <cellStyle name="Normal 57 3 7 3 3" xfId="16111"/>
    <cellStyle name="Normal 57 3 7 4" xfId="4641"/>
    <cellStyle name="Normal 57 3 7 4 2" xfId="10687"/>
    <cellStyle name="Normal 57 3 7 4 2 2" xfId="18655"/>
    <cellStyle name="Normal 57 3 7 4 3" xfId="14246"/>
    <cellStyle name="Normal 57 3 7 5" xfId="21512"/>
    <cellStyle name="Normal 57 3 8" xfId="2404"/>
    <cellStyle name="Normal 57 3 8 2" xfId="5643"/>
    <cellStyle name="Normal 57 3 8 2 2" xfId="11612"/>
    <cellStyle name="Normal 57 3 8 2 2 2" xfId="19570"/>
    <cellStyle name="Normal 57 3 8 2 3" xfId="15161"/>
    <cellStyle name="Normal 57 3 8 3" xfId="8590"/>
    <cellStyle name="Normal 57 3 8 3 2" xfId="17045"/>
    <cellStyle name="Normal 57 3 8 4" xfId="9861"/>
    <cellStyle name="Normal 57 3 8 4 2" xfId="17845"/>
    <cellStyle name="Normal 57 3 8 5" xfId="13428"/>
    <cellStyle name="Normal 57 3 9" xfId="6996"/>
    <cellStyle name="Normal 57 3 9 2" xfId="12551"/>
    <cellStyle name="Normal 57 3 9 2 2" xfId="20502"/>
    <cellStyle name="Normal 57 3 9 3" xfId="16094"/>
    <cellStyle name="Normal 57 4" xfId="2405"/>
    <cellStyle name="Normal 57 4 10" xfId="4642"/>
    <cellStyle name="Normal 57 4 10 2" xfId="10688"/>
    <cellStyle name="Normal 57 4 10 2 2" xfId="18656"/>
    <cellStyle name="Normal 57 4 10 3" xfId="14247"/>
    <cellStyle name="Normal 57 4 11" xfId="21513"/>
    <cellStyle name="Normal 57 4 2" xfId="2406"/>
    <cellStyle name="Normal 57 4 2 2" xfId="2407"/>
    <cellStyle name="Normal 57 4 2 2 2" xfId="2408"/>
    <cellStyle name="Normal 57 4 2 2 2 2" xfId="2409"/>
    <cellStyle name="Normal 57 4 2 2 2 2 2" xfId="5664"/>
    <cellStyle name="Normal 57 4 2 2 2 2 2 2" xfId="11633"/>
    <cellStyle name="Normal 57 4 2 2 2 2 2 2 2" xfId="19591"/>
    <cellStyle name="Normal 57 4 2 2 2 2 2 3" xfId="15182"/>
    <cellStyle name="Normal 57 4 2 2 2 2 3" xfId="8591"/>
    <cellStyle name="Normal 57 4 2 2 2 2 3 2" xfId="17046"/>
    <cellStyle name="Normal 57 4 2 2 2 2 4" xfId="9862"/>
    <cellStyle name="Normal 57 4 2 2 2 2 4 2" xfId="17846"/>
    <cellStyle name="Normal 57 4 2 2 2 2 5" xfId="13429"/>
    <cellStyle name="Normal 57 4 2 2 2 3" xfId="7017"/>
    <cellStyle name="Normal 57 4 2 2 2 3 2" xfId="12572"/>
    <cellStyle name="Normal 57 4 2 2 2 3 2 2" xfId="20523"/>
    <cellStyle name="Normal 57 4 2 2 2 3 3" xfId="16115"/>
    <cellStyle name="Normal 57 4 2 2 2 4" xfId="4645"/>
    <cellStyle name="Normal 57 4 2 2 2 4 2" xfId="10691"/>
    <cellStyle name="Normal 57 4 2 2 2 4 2 2" xfId="18659"/>
    <cellStyle name="Normal 57 4 2 2 2 4 3" xfId="14250"/>
    <cellStyle name="Normal 57 4 2 2 2 5" xfId="21516"/>
    <cellStyle name="Normal 57 4 2 2 3" xfId="2410"/>
    <cellStyle name="Normal 57 4 2 2 3 2" xfId="5663"/>
    <cellStyle name="Normal 57 4 2 2 3 2 2" xfId="11632"/>
    <cellStyle name="Normal 57 4 2 2 3 2 2 2" xfId="19590"/>
    <cellStyle name="Normal 57 4 2 2 3 2 3" xfId="15181"/>
    <cellStyle name="Normal 57 4 2 2 3 3" xfId="8592"/>
    <cellStyle name="Normal 57 4 2 2 3 3 2" xfId="17047"/>
    <cellStyle name="Normal 57 4 2 2 3 4" xfId="9863"/>
    <cellStyle name="Normal 57 4 2 2 3 4 2" xfId="17847"/>
    <cellStyle name="Normal 57 4 2 2 3 5" xfId="13430"/>
    <cellStyle name="Normal 57 4 2 2 4" xfId="7016"/>
    <cellStyle name="Normal 57 4 2 2 4 2" xfId="12571"/>
    <cellStyle name="Normal 57 4 2 2 4 2 2" xfId="20522"/>
    <cellStyle name="Normal 57 4 2 2 4 3" xfId="16114"/>
    <cellStyle name="Normal 57 4 2 2 5" xfId="4644"/>
    <cellStyle name="Normal 57 4 2 2 5 2" xfId="10690"/>
    <cellStyle name="Normal 57 4 2 2 5 2 2" xfId="18658"/>
    <cellStyle name="Normal 57 4 2 2 5 3" xfId="14249"/>
    <cellStyle name="Normal 57 4 2 2 6" xfId="21515"/>
    <cellStyle name="Normal 57 4 2 3" xfId="2411"/>
    <cellStyle name="Normal 57 4 2 3 2" xfId="2412"/>
    <cellStyle name="Normal 57 4 2 3 2 2" xfId="5665"/>
    <cellStyle name="Normal 57 4 2 3 2 2 2" xfId="11634"/>
    <cellStyle name="Normal 57 4 2 3 2 2 2 2" xfId="19592"/>
    <cellStyle name="Normal 57 4 2 3 2 2 3" xfId="15183"/>
    <cellStyle name="Normal 57 4 2 3 2 3" xfId="8593"/>
    <cellStyle name="Normal 57 4 2 3 2 3 2" xfId="17048"/>
    <cellStyle name="Normal 57 4 2 3 2 4" xfId="9864"/>
    <cellStyle name="Normal 57 4 2 3 2 4 2" xfId="17848"/>
    <cellStyle name="Normal 57 4 2 3 2 5" xfId="13431"/>
    <cellStyle name="Normal 57 4 2 3 3" xfId="7018"/>
    <cellStyle name="Normal 57 4 2 3 3 2" xfId="12573"/>
    <cellStyle name="Normal 57 4 2 3 3 2 2" xfId="20524"/>
    <cellStyle name="Normal 57 4 2 3 3 3" xfId="16116"/>
    <cellStyle name="Normal 57 4 2 3 4" xfId="4646"/>
    <cellStyle name="Normal 57 4 2 3 4 2" xfId="10692"/>
    <cellStyle name="Normal 57 4 2 3 4 2 2" xfId="18660"/>
    <cellStyle name="Normal 57 4 2 3 4 3" xfId="14251"/>
    <cellStyle name="Normal 57 4 2 3 5" xfId="21517"/>
    <cellStyle name="Normal 57 4 2 4" xfId="2413"/>
    <cellStyle name="Normal 57 4 2 4 2" xfId="5662"/>
    <cellStyle name="Normal 57 4 2 4 2 2" xfId="11631"/>
    <cellStyle name="Normal 57 4 2 4 2 2 2" xfId="19589"/>
    <cellStyle name="Normal 57 4 2 4 2 3" xfId="15180"/>
    <cellStyle name="Normal 57 4 2 4 3" xfId="8594"/>
    <cellStyle name="Normal 57 4 2 4 3 2" xfId="17049"/>
    <cellStyle name="Normal 57 4 2 4 4" xfId="9865"/>
    <cellStyle name="Normal 57 4 2 4 4 2" xfId="17849"/>
    <cellStyle name="Normal 57 4 2 4 5" xfId="13432"/>
    <cellStyle name="Normal 57 4 2 5" xfId="7015"/>
    <cellStyle name="Normal 57 4 2 5 2" xfId="12570"/>
    <cellStyle name="Normal 57 4 2 5 2 2" xfId="20521"/>
    <cellStyle name="Normal 57 4 2 5 3" xfId="16113"/>
    <cellStyle name="Normal 57 4 2 6" xfId="4643"/>
    <cellStyle name="Normal 57 4 2 6 2" xfId="10689"/>
    <cellStyle name="Normal 57 4 2 6 2 2" xfId="18657"/>
    <cellStyle name="Normal 57 4 2 6 3" xfId="14248"/>
    <cellStyle name="Normal 57 4 2 7" xfId="21514"/>
    <cellStyle name="Normal 57 4 3" xfId="2414"/>
    <cellStyle name="Normal 57 4 3 2" xfId="2415"/>
    <cellStyle name="Normal 57 4 3 2 2" xfId="2416"/>
    <cellStyle name="Normal 57 4 3 2 2 2" xfId="2417"/>
    <cellStyle name="Normal 57 4 3 2 2 2 2" xfId="5668"/>
    <cellStyle name="Normal 57 4 3 2 2 2 2 2" xfId="11637"/>
    <cellStyle name="Normal 57 4 3 2 2 2 2 2 2" xfId="19595"/>
    <cellStyle name="Normal 57 4 3 2 2 2 2 3" xfId="15186"/>
    <cellStyle name="Normal 57 4 3 2 2 2 3" xfId="8595"/>
    <cellStyle name="Normal 57 4 3 2 2 2 3 2" xfId="17050"/>
    <cellStyle name="Normal 57 4 3 2 2 2 4" xfId="9866"/>
    <cellStyle name="Normal 57 4 3 2 2 2 4 2" xfId="17850"/>
    <cellStyle name="Normal 57 4 3 2 2 2 5" xfId="13433"/>
    <cellStyle name="Normal 57 4 3 2 2 3" xfId="7021"/>
    <cellStyle name="Normal 57 4 3 2 2 3 2" xfId="12576"/>
    <cellStyle name="Normal 57 4 3 2 2 3 2 2" xfId="20527"/>
    <cellStyle name="Normal 57 4 3 2 2 3 3" xfId="16119"/>
    <cellStyle name="Normal 57 4 3 2 2 4" xfId="4649"/>
    <cellStyle name="Normal 57 4 3 2 2 4 2" xfId="10695"/>
    <cellStyle name="Normal 57 4 3 2 2 4 2 2" xfId="18663"/>
    <cellStyle name="Normal 57 4 3 2 2 4 3" xfId="14254"/>
    <cellStyle name="Normal 57 4 3 2 2 5" xfId="21520"/>
    <cellStyle name="Normal 57 4 3 2 3" xfId="2418"/>
    <cellStyle name="Normal 57 4 3 2 3 2" xfId="5667"/>
    <cellStyle name="Normal 57 4 3 2 3 2 2" xfId="11636"/>
    <cellStyle name="Normal 57 4 3 2 3 2 2 2" xfId="19594"/>
    <cellStyle name="Normal 57 4 3 2 3 2 3" xfId="15185"/>
    <cellStyle name="Normal 57 4 3 2 3 3" xfId="8596"/>
    <cellStyle name="Normal 57 4 3 2 3 3 2" xfId="17051"/>
    <cellStyle name="Normal 57 4 3 2 3 4" xfId="9867"/>
    <cellStyle name="Normal 57 4 3 2 3 4 2" xfId="17851"/>
    <cellStyle name="Normal 57 4 3 2 3 5" xfId="13434"/>
    <cellStyle name="Normal 57 4 3 2 4" xfId="7020"/>
    <cellStyle name="Normal 57 4 3 2 4 2" xfId="12575"/>
    <cellStyle name="Normal 57 4 3 2 4 2 2" xfId="20526"/>
    <cellStyle name="Normal 57 4 3 2 4 3" xfId="16118"/>
    <cellStyle name="Normal 57 4 3 2 5" xfId="4648"/>
    <cellStyle name="Normal 57 4 3 2 5 2" xfId="10694"/>
    <cellStyle name="Normal 57 4 3 2 5 2 2" xfId="18662"/>
    <cellStyle name="Normal 57 4 3 2 5 3" xfId="14253"/>
    <cellStyle name="Normal 57 4 3 2 6" xfId="21519"/>
    <cellStyle name="Normal 57 4 3 3" xfId="2419"/>
    <cellStyle name="Normal 57 4 3 3 2" xfId="2420"/>
    <cellStyle name="Normal 57 4 3 3 2 2" xfId="5669"/>
    <cellStyle name="Normal 57 4 3 3 2 2 2" xfId="11638"/>
    <cellStyle name="Normal 57 4 3 3 2 2 2 2" xfId="19596"/>
    <cellStyle name="Normal 57 4 3 3 2 2 3" xfId="15187"/>
    <cellStyle name="Normal 57 4 3 3 2 3" xfId="8597"/>
    <cellStyle name="Normal 57 4 3 3 2 3 2" xfId="17052"/>
    <cellStyle name="Normal 57 4 3 3 2 4" xfId="9868"/>
    <cellStyle name="Normal 57 4 3 3 2 4 2" xfId="17852"/>
    <cellStyle name="Normal 57 4 3 3 2 5" xfId="13435"/>
    <cellStyle name="Normal 57 4 3 3 3" xfId="7022"/>
    <cellStyle name="Normal 57 4 3 3 3 2" xfId="12577"/>
    <cellStyle name="Normal 57 4 3 3 3 2 2" xfId="20528"/>
    <cellStyle name="Normal 57 4 3 3 3 3" xfId="16120"/>
    <cellStyle name="Normal 57 4 3 3 4" xfId="4650"/>
    <cellStyle name="Normal 57 4 3 3 4 2" xfId="10696"/>
    <cellStyle name="Normal 57 4 3 3 4 2 2" xfId="18664"/>
    <cellStyle name="Normal 57 4 3 3 4 3" xfId="14255"/>
    <cellStyle name="Normal 57 4 3 3 5" xfId="21521"/>
    <cellStyle name="Normal 57 4 3 4" xfId="2421"/>
    <cellStyle name="Normal 57 4 3 4 2" xfId="5666"/>
    <cellStyle name="Normal 57 4 3 4 2 2" xfId="11635"/>
    <cellStyle name="Normal 57 4 3 4 2 2 2" xfId="19593"/>
    <cellStyle name="Normal 57 4 3 4 2 3" xfId="15184"/>
    <cellStyle name="Normal 57 4 3 4 3" xfId="8598"/>
    <cellStyle name="Normal 57 4 3 4 3 2" xfId="17053"/>
    <cellStyle name="Normal 57 4 3 4 4" xfId="9869"/>
    <cellStyle name="Normal 57 4 3 4 4 2" xfId="17853"/>
    <cellStyle name="Normal 57 4 3 4 5" xfId="13436"/>
    <cellStyle name="Normal 57 4 3 5" xfId="7019"/>
    <cellStyle name="Normal 57 4 3 5 2" xfId="12574"/>
    <cellStyle name="Normal 57 4 3 5 2 2" xfId="20525"/>
    <cellStyle name="Normal 57 4 3 5 3" xfId="16117"/>
    <cellStyle name="Normal 57 4 3 6" xfId="4647"/>
    <cellStyle name="Normal 57 4 3 6 2" xfId="10693"/>
    <cellStyle name="Normal 57 4 3 6 2 2" xfId="18661"/>
    <cellStyle name="Normal 57 4 3 6 3" xfId="14252"/>
    <cellStyle name="Normal 57 4 3 7" xfId="21518"/>
    <cellStyle name="Normal 57 4 4" xfId="2422"/>
    <cellStyle name="Normal 57 4 4 2" xfId="2423"/>
    <cellStyle name="Normal 57 4 4 2 2" xfId="2424"/>
    <cellStyle name="Normal 57 4 4 2 2 2" xfId="2425"/>
    <cellStyle name="Normal 57 4 4 2 2 2 2" xfId="5672"/>
    <cellStyle name="Normal 57 4 4 2 2 2 2 2" xfId="11641"/>
    <cellStyle name="Normal 57 4 4 2 2 2 2 2 2" xfId="19599"/>
    <cellStyle name="Normal 57 4 4 2 2 2 2 3" xfId="15190"/>
    <cellStyle name="Normal 57 4 4 2 2 2 3" xfId="8599"/>
    <cellStyle name="Normal 57 4 4 2 2 2 3 2" xfId="17054"/>
    <cellStyle name="Normal 57 4 4 2 2 2 4" xfId="9870"/>
    <cellStyle name="Normal 57 4 4 2 2 2 4 2" xfId="17854"/>
    <cellStyle name="Normal 57 4 4 2 2 2 5" xfId="13438"/>
    <cellStyle name="Normal 57 4 4 2 2 3" xfId="7025"/>
    <cellStyle name="Normal 57 4 4 2 2 3 2" xfId="12580"/>
    <cellStyle name="Normal 57 4 4 2 2 3 2 2" xfId="20531"/>
    <cellStyle name="Normal 57 4 4 2 2 3 3" xfId="16123"/>
    <cellStyle name="Normal 57 4 4 2 2 4" xfId="4653"/>
    <cellStyle name="Normal 57 4 4 2 2 4 2" xfId="10699"/>
    <cellStyle name="Normal 57 4 4 2 2 4 2 2" xfId="18667"/>
    <cellStyle name="Normal 57 4 4 2 2 4 3" xfId="14258"/>
    <cellStyle name="Normal 57 4 4 2 2 5" xfId="21524"/>
    <cellStyle name="Normal 57 4 4 2 3" xfId="2426"/>
    <cellStyle name="Normal 57 4 4 2 3 2" xfId="5671"/>
    <cellStyle name="Normal 57 4 4 2 3 2 2" xfId="11640"/>
    <cellStyle name="Normal 57 4 4 2 3 2 2 2" xfId="19598"/>
    <cellStyle name="Normal 57 4 4 2 3 2 3" xfId="15189"/>
    <cellStyle name="Normal 57 4 4 2 3 3" xfId="8600"/>
    <cellStyle name="Normal 57 4 4 2 3 3 2" xfId="17055"/>
    <cellStyle name="Normal 57 4 4 2 3 4" xfId="9871"/>
    <cellStyle name="Normal 57 4 4 2 3 4 2" xfId="17855"/>
    <cellStyle name="Normal 57 4 4 2 3 5" xfId="13439"/>
    <cellStyle name="Normal 57 4 4 2 4" xfId="7024"/>
    <cellStyle name="Normal 57 4 4 2 4 2" xfId="12579"/>
    <cellStyle name="Normal 57 4 4 2 4 2 2" xfId="20530"/>
    <cellStyle name="Normal 57 4 4 2 4 3" xfId="16122"/>
    <cellStyle name="Normal 57 4 4 2 5" xfId="4652"/>
    <cellStyle name="Normal 57 4 4 2 5 2" xfId="10698"/>
    <cellStyle name="Normal 57 4 4 2 5 2 2" xfId="18666"/>
    <cellStyle name="Normal 57 4 4 2 5 3" xfId="14257"/>
    <cellStyle name="Normal 57 4 4 2 6" xfId="21523"/>
    <cellStyle name="Normal 57 4 4 3" xfId="2427"/>
    <cellStyle name="Normal 57 4 4 3 2" xfId="2428"/>
    <cellStyle name="Normal 57 4 4 3 2 2" xfId="5673"/>
    <cellStyle name="Normal 57 4 4 3 2 2 2" xfId="11642"/>
    <cellStyle name="Normal 57 4 4 3 2 2 2 2" xfId="19600"/>
    <cellStyle name="Normal 57 4 4 3 2 2 3" xfId="15191"/>
    <cellStyle name="Normal 57 4 4 3 2 3" xfId="8601"/>
    <cellStyle name="Normal 57 4 4 3 2 3 2" xfId="17056"/>
    <cellStyle name="Normal 57 4 4 3 2 4" xfId="9872"/>
    <cellStyle name="Normal 57 4 4 3 2 4 2" xfId="17856"/>
    <cellStyle name="Normal 57 4 4 3 2 5" xfId="13440"/>
    <cellStyle name="Normal 57 4 4 3 3" xfId="7026"/>
    <cellStyle name="Normal 57 4 4 3 3 2" xfId="12581"/>
    <cellStyle name="Normal 57 4 4 3 3 2 2" xfId="20532"/>
    <cellStyle name="Normal 57 4 4 3 3 3" xfId="16124"/>
    <cellStyle name="Normal 57 4 4 3 4" xfId="4654"/>
    <cellStyle name="Normal 57 4 4 3 4 2" xfId="10700"/>
    <cellStyle name="Normal 57 4 4 3 4 2 2" xfId="18668"/>
    <cellStyle name="Normal 57 4 4 3 4 3" xfId="14259"/>
    <cellStyle name="Normal 57 4 4 3 5" xfId="21525"/>
    <cellStyle name="Normal 57 4 4 4" xfId="2429"/>
    <cellStyle name="Normal 57 4 4 4 2" xfId="5670"/>
    <cellStyle name="Normal 57 4 4 4 2 2" xfId="11639"/>
    <cellStyle name="Normal 57 4 4 4 2 2 2" xfId="19597"/>
    <cellStyle name="Normal 57 4 4 4 2 3" xfId="15188"/>
    <cellStyle name="Normal 57 4 4 4 3" xfId="8602"/>
    <cellStyle name="Normal 57 4 4 4 3 2" xfId="17057"/>
    <cellStyle name="Normal 57 4 4 4 4" xfId="9873"/>
    <cellStyle name="Normal 57 4 4 4 4 2" xfId="17857"/>
    <cellStyle name="Normal 57 4 4 4 5" xfId="13441"/>
    <cellStyle name="Normal 57 4 4 5" xfId="7023"/>
    <cellStyle name="Normal 57 4 4 5 2" xfId="12578"/>
    <cellStyle name="Normal 57 4 4 5 2 2" xfId="20529"/>
    <cellStyle name="Normal 57 4 4 5 3" xfId="16121"/>
    <cellStyle name="Normal 57 4 4 6" xfId="4651"/>
    <cellStyle name="Normal 57 4 4 6 2" xfId="10697"/>
    <cellStyle name="Normal 57 4 4 6 2 2" xfId="18665"/>
    <cellStyle name="Normal 57 4 4 6 3" xfId="14256"/>
    <cellStyle name="Normal 57 4 4 7" xfId="21522"/>
    <cellStyle name="Normal 57 4 5" xfId="2430"/>
    <cellStyle name="Normal 57 4 5 2" xfId="2431"/>
    <cellStyle name="Normal 57 4 5 2 2" xfId="2432"/>
    <cellStyle name="Normal 57 4 5 2 2 2" xfId="5675"/>
    <cellStyle name="Normal 57 4 5 2 2 2 2" xfId="11644"/>
    <cellStyle name="Normal 57 4 5 2 2 2 2 2" xfId="19602"/>
    <cellStyle name="Normal 57 4 5 2 2 2 3" xfId="15193"/>
    <cellStyle name="Normal 57 4 5 2 2 3" xfId="8603"/>
    <cellStyle name="Normal 57 4 5 2 2 3 2" xfId="17058"/>
    <cellStyle name="Normal 57 4 5 2 2 4" xfId="9874"/>
    <cellStyle name="Normal 57 4 5 2 2 4 2" xfId="17858"/>
    <cellStyle name="Normal 57 4 5 2 2 5" xfId="13442"/>
    <cellStyle name="Normal 57 4 5 2 3" xfId="7028"/>
    <cellStyle name="Normal 57 4 5 2 3 2" xfId="12583"/>
    <cellStyle name="Normal 57 4 5 2 3 2 2" xfId="20534"/>
    <cellStyle name="Normal 57 4 5 2 3 3" xfId="16126"/>
    <cellStyle name="Normal 57 4 5 2 4" xfId="4656"/>
    <cellStyle name="Normal 57 4 5 2 4 2" xfId="10702"/>
    <cellStyle name="Normal 57 4 5 2 4 2 2" xfId="18670"/>
    <cellStyle name="Normal 57 4 5 2 4 3" xfId="14261"/>
    <cellStyle name="Normal 57 4 5 2 5" xfId="21527"/>
    <cellStyle name="Normal 57 4 5 3" xfId="2433"/>
    <cellStyle name="Normal 57 4 5 3 2" xfId="5674"/>
    <cellStyle name="Normal 57 4 5 3 2 2" xfId="11643"/>
    <cellStyle name="Normal 57 4 5 3 2 2 2" xfId="19601"/>
    <cellStyle name="Normal 57 4 5 3 2 3" xfId="15192"/>
    <cellStyle name="Normal 57 4 5 3 3" xfId="8604"/>
    <cellStyle name="Normal 57 4 5 3 3 2" xfId="17059"/>
    <cellStyle name="Normal 57 4 5 3 4" xfId="9875"/>
    <cellStyle name="Normal 57 4 5 3 4 2" xfId="17859"/>
    <cellStyle name="Normal 57 4 5 3 5" xfId="13443"/>
    <cellStyle name="Normal 57 4 5 4" xfId="7027"/>
    <cellStyle name="Normal 57 4 5 4 2" xfId="12582"/>
    <cellStyle name="Normal 57 4 5 4 2 2" xfId="20533"/>
    <cellStyle name="Normal 57 4 5 4 3" xfId="16125"/>
    <cellStyle name="Normal 57 4 5 5" xfId="4655"/>
    <cellStyle name="Normal 57 4 5 5 2" xfId="10701"/>
    <cellStyle name="Normal 57 4 5 5 2 2" xfId="18669"/>
    <cellStyle name="Normal 57 4 5 5 3" xfId="14260"/>
    <cellStyle name="Normal 57 4 5 6" xfId="21526"/>
    <cellStyle name="Normal 57 4 6" xfId="2434"/>
    <cellStyle name="Normal 57 4 6 2" xfId="2435"/>
    <cellStyle name="Normal 57 4 6 2 2" xfId="2436"/>
    <cellStyle name="Normal 57 4 6 2 2 2" xfId="5677"/>
    <cellStyle name="Normal 57 4 6 2 2 2 2" xfId="11646"/>
    <cellStyle name="Normal 57 4 6 2 2 2 2 2" xfId="19604"/>
    <cellStyle name="Normal 57 4 6 2 2 2 3" xfId="15195"/>
    <cellStyle name="Normal 57 4 6 2 2 3" xfId="8605"/>
    <cellStyle name="Normal 57 4 6 2 2 3 2" xfId="17060"/>
    <cellStyle name="Normal 57 4 6 2 2 4" xfId="9876"/>
    <cellStyle name="Normal 57 4 6 2 2 4 2" xfId="17860"/>
    <cellStyle name="Normal 57 4 6 2 2 5" xfId="13444"/>
    <cellStyle name="Normal 57 4 6 2 3" xfId="7030"/>
    <cellStyle name="Normal 57 4 6 2 3 2" xfId="12585"/>
    <cellStyle name="Normal 57 4 6 2 3 2 2" xfId="20536"/>
    <cellStyle name="Normal 57 4 6 2 3 3" xfId="16128"/>
    <cellStyle name="Normal 57 4 6 2 4" xfId="4658"/>
    <cellStyle name="Normal 57 4 6 2 4 2" xfId="10704"/>
    <cellStyle name="Normal 57 4 6 2 4 2 2" xfId="18672"/>
    <cellStyle name="Normal 57 4 6 2 4 3" xfId="14263"/>
    <cellStyle name="Normal 57 4 6 2 5" xfId="21529"/>
    <cellStyle name="Normal 57 4 6 3" xfId="2437"/>
    <cellStyle name="Normal 57 4 6 3 2" xfId="5676"/>
    <cellStyle name="Normal 57 4 6 3 2 2" xfId="11645"/>
    <cellStyle name="Normal 57 4 6 3 2 2 2" xfId="19603"/>
    <cellStyle name="Normal 57 4 6 3 2 3" xfId="15194"/>
    <cellStyle name="Normal 57 4 6 3 3" xfId="8606"/>
    <cellStyle name="Normal 57 4 6 3 3 2" xfId="17061"/>
    <cellStyle name="Normal 57 4 6 3 4" xfId="9877"/>
    <cellStyle name="Normal 57 4 6 3 4 2" xfId="17861"/>
    <cellStyle name="Normal 57 4 6 3 5" xfId="13445"/>
    <cellStyle name="Normal 57 4 6 4" xfId="7029"/>
    <cellStyle name="Normal 57 4 6 4 2" xfId="12584"/>
    <cellStyle name="Normal 57 4 6 4 2 2" xfId="20535"/>
    <cellStyle name="Normal 57 4 6 4 3" xfId="16127"/>
    <cellStyle name="Normal 57 4 6 5" xfId="4657"/>
    <cellStyle name="Normal 57 4 6 5 2" xfId="10703"/>
    <cellStyle name="Normal 57 4 6 5 2 2" xfId="18671"/>
    <cellStyle name="Normal 57 4 6 5 3" xfId="14262"/>
    <cellStyle name="Normal 57 4 6 6" xfId="21528"/>
    <cellStyle name="Normal 57 4 7" xfId="2438"/>
    <cellStyle name="Normal 57 4 7 2" xfId="2439"/>
    <cellStyle name="Normal 57 4 7 2 2" xfId="5678"/>
    <cellStyle name="Normal 57 4 7 2 2 2" xfId="11647"/>
    <cellStyle name="Normal 57 4 7 2 2 2 2" xfId="19605"/>
    <cellStyle name="Normal 57 4 7 2 2 3" xfId="15196"/>
    <cellStyle name="Normal 57 4 7 2 3" xfId="8607"/>
    <cellStyle name="Normal 57 4 7 2 3 2" xfId="17062"/>
    <cellStyle name="Normal 57 4 7 2 4" xfId="9878"/>
    <cellStyle name="Normal 57 4 7 2 4 2" xfId="17862"/>
    <cellStyle name="Normal 57 4 7 2 5" xfId="13446"/>
    <cellStyle name="Normal 57 4 7 3" xfId="7031"/>
    <cellStyle name="Normal 57 4 7 3 2" xfId="12586"/>
    <cellStyle name="Normal 57 4 7 3 2 2" xfId="20537"/>
    <cellStyle name="Normal 57 4 7 3 3" xfId="16129"/>
    <cellStyle name="Normal 57 4 7 4" xfId="4659"/>
    <cellStyle name="Normal 57 4 7 4 2" xfId="10705"/>
    <cellStyle name="Normal 57 4 7 4 2 2" xfId="18673"/>
    <cellStyle name="Normal 57 4 7 4 3" xfId="14264"/>
    <cellStyle name="Normal 57 4 7 5" xfId="21530"/>
    <cellStyle name="Normal 57 4 8" xfId="2440"/>
    <cellStyle name="Normal 57 4 8 2" xfId="5661"/>
    <cellStyle name="Normal 57 4 8 2 2" xfId="11630"/>
    <cellStyle name="Normal 57 4 8 2 2 2" xfId="19588"/>
    <cellStyle name="Normal 57 4 8 2 3" xfId="15179"/>
    <cellStyle name="Normal 57 4 8 3" xfId="8608"/>
    <cellStyle name="Normal 57 4 8 3 2" xfId="17063"/>
    <cellStyle name="Normal 57 4 8 4" xfId="9879"/>
    <cellStyle name="Normal 57 4 8 4 2" xfId="17863"/>
    <cellStyle name="Normal 57 4 8 5" xfId="13447"/>
    <cellStyle name="Normal 57 4 9" xfId="7014"/>
    <cellStyle name="Normal 57 4 9 2" xfId="12569"/>
    <cellStyle name="Normal 57 4 9 2 2" xfId="20520"/>
    <cellStyle name="Normal 57 4 9 3" xfId="16112"/>
    <cellStyle name="Normal 57 5" xfId="2441"/>
    <cellStyle name="Normal 57 5 10" xfId="7032"/>
    <cellStyle name="Normal 57 5 10 2" xfId="12587"/>
    <cellStyle name="Normal 57 5 10 2 2" xfId="20538"/>
    <cellStyle name="Normal 57 5 10 3" xfId="16130"/>
    <cellStyle name="Normal 57 5 11" xfId="4660"/>
    <cellStyle name="Normal 57 5 11 2" xfId="10706"/>
    <cellStyle name="Normal 57 5 11 2 2" xfId="18674"/>
    <cellStyle name="Normal 57 5 11 3" xfId="14265"/>
    <cellStyle name="Normal 57 5 12" xfId="21531"/>
    <cellStyle name="Normal 57 5 2" xfId="2442"/>
    <cellStyle name="Normal 57 5 2 2" xfId="2443"/>
    <cellStyle name="Normal 57 5 2 2 2" xfId="2444"/>
    <cellStyle name="Normal 57 5 2 2 2 2" xfId="2445"/>
    <cellStyle name="Normal 57 5 2 2 2 2 2" xfId="5682"/>
    <cellStyle name="Normal 57 5 2 2 2 2 2 2" xfId="11651"/>
    <cellStyle name="Normal 57 5 2 2 2 2 2 2 2" xfId="19609"/>
    <cellStyle name="Normal 57 5 2 2 2 2 2 3" xfId="15200"/>
    <cellStyle name="Normal 57 5 2 2 2 2 3" xfId="8609"/>
    <cellStyle name="Normal 57 5 2 2 2 2 3 2" xfId="17064"/>
    <cellStyle name="Normal 57 5 2 2 2 2 4" xfId="9880"/>
    <cellStyle name="Normal 57 5 2 2 2 2 4 2" xfId="17864"/>
    <cellStyle name="Normal 57 5 2 2 2 2 5" xfId="13448"/>
    <cellStyle name="Normal 57 5 2 2 2 3" xfId="7035"/>
    <cellStyle name="Normal 57 5 2 2 2 3 2" xfId="12590"/>
    <cellStyle name="Normal 57 5 2 2 2 3 2 2" xfId="20541"/>
    <cellStyle name="Normal 57 5 2 2 2 3 3" xfId="16133"/>
    <cellStyle name="Normal 57 5 2 2 2 4" xfId="4663"/>
    <cellStyle name="Normal 57 5 2 2 2 4 2" xfId="10709"/>
    <cellStyle name="Normal 57 5 2 2 2 4 2 2" xfId="18677"/>
    <cellStyle name="Normal 57 5 2 2 2 4 3" xfId="14268"/>
    <cellStyle name="Normal 57 5 2 2 2 5" xfId="21534"/>
    <cellStyle name="Normal 57 5 2 2 3" xfId="2446"/>
    <cellStyle name="Normal 57 5 2 2 3 2" xfId="5681"/>
    <cellStyle name="Normal 57 5 2 2 3 2 2" xfId="11650"/>
    <cellStyle name="Normal 57 5 2 2 3 2 2 2" xfId="19608"/>
    <cellStyle name="Normal 57 5 2 2 3 2 3" xfId="15199"/>
    <cellStyle name="Normal 57 5 2 2 3 3" xfId="8610"/>
    <cellStyle name="Normal 57 5 2 2 3 3 2" xfId="17065"/>
    <cellStyle name="Normal 57 5 2 2 3 4" xfId="9881"/>
    <cellStyle name="Normal 57 5 2 2 3 4 2" xfId="17865"/>
    <cellStyle name="Normal 57 5 2 2 3 5" xfId="13449"/>
    <cellStyle name="Normal 57 5 2 2 4" xfId="7034"/>
    <cellStyle name="Normal 57 5 2 2 4 2" xfId="12589"/>
    <cellStyle name="Normal 57 5 2 2 4 2 2" xfId="20540"/>
    <cellStyle name="Normal 57 5 2 2 4 3" xfId="16132"/>
    <cellStyle name="Normal 57 5 2 2 5" xfId="4662"/>
    <cellStyle name="Normal 57 5 2 2 5 2" xfId="10708"/>
    <cellStyle name="Normal 57 5 2 2 5 2 2" xfId="18676"/>
    <cellStyle name="Normal 57 5 2 2 5 3" xfId="14267"/>
    <cellStyle name="Normal 57 5 2 2 6" xfId="21533"/>
    <cellStyle name="Normal 57 5 2 3" xfId="2447"/>
    <cellStyle name="Normal 57 5 2 3 2" xfId="2448"/>
    <cellStyle name="Normal 57 5 2 3 2 2" xfId="5683"/>
    <cellStyle name="Normal 57 5 2 3 2 2 2" xfId="11652"/>
    <cellStyle name="Normal 57 5 2 3 2 2 2 2" xfId="19610"/>
    <cellStyle name="Normal 57 5 2 3 2 2 3" xfId="15201"/>
    <cellStyle name="Normal 57 5 2 3 2 3" xfId="8611"/>
    <cellStyle name="Normal 57 5 2 3 2 3 2" xfId="17066"/>
    <cellStyle name="Normal 57 5 2 3 2 4" xfId="9882"/>
    <cellStyle name="Normal 57 5 2 3 2 4 2" xfId="17866"/>
    <cellStyle name="Normal 57 5 2 3 2 5" xfId="13450"/>
    <cellStyle name="Normal 57 5 2 3 3" xfId="7036"/>
    <cellStyle name="Normal 57 5 2 3 3 2" xfId="12591"/>
    <cellStyle name="Normal 57 5 2 3 3 2 2" xfId="20542"/>
    <cellStyle name="Normal 57 5 2 3 3 3" xfId="16134"/>
    <cellStyle name="Normal 57 5 2 3 4" xfId="4664"/>
    <cellStyle name="Normal 57 5 2 3 4 2" xfId="10710"/>
    <cellStyle name="Normal 57 5 2 3 4 2 2" xfId="18678"/>
    <cellStyle name="Normal 57 5 2 3 4 3" xfId="14269"/>
    <cellStyle name="Normal 57 5 2 3 5" xfId="21535"/>
    <cellStyle name="Normal 57 5 2 4" xfId="2449"/>
    <cellStyle name="Normal 57 5 2 4 2" xfId="5680"/>
    <cellStyle name="Normal 57 5 2 4 2 2" xfId="11649"/>
    <cellStyle name="Normal 57 5 2 4 2 2 2" xfId="19607"/>
    <cellStyle name="Normal 57 5 2 4 2 3" xfId="15198"/>
    <cellStyle name="Normal 57 5 2 4 3" xfId="8612"/>
    <cellStyle name="Normal 57 5 2 4 3 2" xfId="17067"/>
    <cellStyle name="Normal 57 5 2 4 4" xfId="9883"/>
    <cellStyle name="Normal 57 5 2 4 4 2" xfId="17867"/>
    <cellStyle name="Normal 57 5 2 4 5" xfId="13451"/>
    <cellStyle name="Normal 57 5 2 5" xfId="7033"/>
    <cellStyle name="Normal 57 5 2 5 2" xfId="12588"/>
    <cellStyle name="Normal 57 5 2 5 2 2" xfId="20539"/>
    <cellStyle name="Normal 57 5 2 5 3" xfId="16131"/>
    <cellStyle name="Normal 57 5 2 6" xfId="4661"/>
    <cellStyle name="Normal 57 5 2 6 2" xfId="10707"/>
    <cellStyle name="Normal 57 5 2 6 2 2" xfId="18675"/>
    <cellStyle name="Normal 57 5 2 6 3" xfId="14266"/>
    <cellStyle name="Normal 57 5 2 7" xfId="21532"/>
    <cellStyle name="Normal 57 5 3" xfId="2450"/>
    <cellStyle name="Normal 57 5 3 2" xfId="2451"/>
    <cellStyle name="Normal 57 5 3 2 2" xfId="2452"/>
    <cellStyle name="Normal 57 5 3 2 2 2" xfId="2453"/>
    <cellStyle name="Normal 57 5 3 2 2 2 2" xfId="5686"/>
    <cellStyle name="Normal 57 5 3 2 2 2 2 2" xfId="11655"/>
    <cellStyle name="Normal 57 5 3 2 2 2 2 2 2" xfId="19613"/>
    <cellStyle name="Normal 57 5 3 2 2 2 2 3" xfId="15204"/>
    <cellStyle name="Normal 57 5 3 2 2 2 3" xfId="8613"/>
    <cellStyle name="Normal 57 5 3 2 2 2 3 2" xfId="17068"/>
    <cellStyle name="Normal 57 5 3 2 2 2 4" xfId="9884"/>
    <cellStyle name="Normal 57 5 3 2 2 2 4 2" xfId="17868"/>
    <cellStyle name="Normal 57 5 3 2 2 2 5" xfId="13452"/>
    <cellStyle name="Normal 57 5 3 2 2 3" xfId="7039"/>
    <cellStyle name="Normal 57 5 3 2 2 3 2" xfId="12594"/>
    <cellStyle name="Normal 57 5 3 2 2 3 2 2" xfId="20545"/>
    <cellStyle name="Normal 57 5 3 2 2 3 3" xfId="16137"/>
    <cellStyle name="Normal 57 5 3 2 2 4" xfId="4667"/>
    <cellStyle name="Normal 57 5 3 2 2 4 2" xfId="10713"/>
    <cellStyle name="Normal 57 5 3 2 2 4 2 2" xfId="18681"/>
    <cellStyle name="Normal 57 5 3 2 2 4 3" xfId="14272"/>
    <cellStyle name="Normal 57 5 3 2 2 5" xfId="21538"/>
    <cellStyle name="Normal 57 5 3 2 3" xfId="2454"/>
    <cellStyle name="Normal 57 5 3 2 3 2" xfId="5685"/>
    <cellStyle name="Normal 57 5 3 2 3 2 2" xfId="11654"/>
    <cellStyle name="Normal 57 5 3 2 3 2 2 2" xfId="19612"/>
    <cellStyle name="Normal 57 5 3 2 3 2 3" xfId="15203"/>
    <cellStyle name="Normal 57 5 3 2 3 3" xfId="8614"/>
    <cellStyle name="Normal 57 5 3 2 3 3 2" xfId="17069"/>
    <cellStyle name="Normal 57 5 3 2 3 4" xfId="9885"/>
    <cellStyle name="Normal 57 5 3 2 3 4 2" xfId="17869"/>
    <cellStyle name="Normal 57 5 3 2 3 5" xfId="13453"/>
    <cellStyle name="Normal 57 5 3 2 4" xfId="7038"/>
    <cellStyle name="Normal 57 5 3 2 4 2" xfId="12593"/>
    <cellStyle name="Normal 57 5 3 2 4 2 2" xfId="20544"/>
    <cellStyle name="Normal 57 5 3 2 4 3" xfId="16136"/>
    <cellStyle name="Normal 57 5 3 2 5" xfId="4666"/>
    <cellStyle name="Normal 57 5 3 2 5 2" xfId="10712"/>
    <cellStyle name="Normal 57 5 3 2 5 2 2" xfId="18680"/>
    <cellStyle name="Normal 57 5 3 2 5 3" xfId="14271"/>
    <cellStyle name="Normal 57 5 3 2 6" xfId="21537"/>
    <cellStyle name="Normal 57 5 3 3" xfId="2455"/>
    <cellStyle name="Normal 57 5 3 3 2" xfId="2456"/>
    <cellStyle name="Normal 57 5 3 3 2 2" xfId="5687"/>
    <cellStyle name="Normal 57 5 3 3 2 2 2" xfId="11656"/>
    <cellStyle name="Normal 57 5 3 3 2 2 2 2" xfId="19614"/>
    <cellStyle name="Normal 57 5 3 3 2 2 3" xfId="15205"/>
    <cellStyle name="Normal 57 5 3 3 2 3" xfId="8615"/>
    <cellStyle name="Normal 57 5 3 3 2 3 2" xfId="17070"/>
    <cellStyle name="Normal 57 5 3 3 2 4" xfId="9886"/>
    <cellStyle name="Normal 57 5 3 3 2 4 2" xfId="17870"/>
    <cellStyle name="Normal 57 5 3 3 2 5" xfId="13454"/>
    <cellStyle name="Normal 57 5 3 3 3" xfId="7040"/>
    <cellStyle name="Normal 57 5 3 3 3 2" xfId="12595"/>
    <cellStyle name="Normal 57 5 3 3 3 2 2" xfId="20546"/>
    <cellStyle name="Normal 57 5 3 3 3 3" xfId="16138"/>
    <cellStyle name="Normal 57 5 3 3 4" xfId="4668"/>
    <cellStyle name="Normal 57 5 3 3 4 2" xfId="10714"/>
    <cellStyle name="Normal 57 5 3 3 4 2 2" xfId="18682"/>
    <cellStyle name="Normal 57 5 3 3 4 3" xfId="14273"/>
    <cellStyle name="Normal 57 5 3 3 5" xfId="21539"/>
    <cellStyle name="Normal 57 5 3 4" xfId="2457"/>
    <cellStyle name="Normal 57 5 3 4 2" xfId="5684"/>
    <cellStyle name="Normal 57 5 3 4 2 2" xfId="11653"/>
    <cellStyle name="Normal 57 5 3 4 2 2 2" xfId="19611"/>
    <cellStyle name="Normal 57 5 3 4 2 3" xfId="15202"/>
    <cellStyle name="Normal 57 5 3 4 3" xfId="8616"/>
    <cellStyle name="Normal 57 5 3 4 3 2" xfId="17071"/>
    <cellStyle name="Normal 57 5 3 4 4" xfId="9887"/>
    <cellStyle name="Normal 57 5 3 4 4 2" xfId="17871"/>
    <cellStyle name="Normal 57 5 3 4 5" xfId="13455"/>
    <cellStyle name="Normal 57 5 3 5" xfId="7037"/>
    <cellStyle name="Normal 57 5 3 5 2" xfId="12592"/>
    <cellStyle name="Normal 57 5 3 5 2 2" xfId="20543"/>
    <cellStyle name="Normal 57 5 3 5 3" xfId="16135"/>
    <cellStyle name="Normal 57 5 3 6" xfId="4665"/>
    <cellStyle name="Normal 57 5 3 6 2" xfId="10711"/>
    <cellStyle name="Normal 57 5 3 6 2 2" xfId="18679"/>
    <cellStyle name="Normal 57 5 3 6 3" xfId="14270"/>
    <cellStyle name="Normal 57 5 3 7" xfId="21536"/>
    <cellStyle name="Normal 57 5 4" xfId="2458"/>
    <cellStyle name="Normal 57 5 4 2" xfId="2459"/>
    <cellStyle name="Normal 57 5 4 2 2" xfId="2460"/>
    <cellStyle name="Normal 57 5 4 2 2 2" xfId="2461"/>
    <cellStyle name="Normal 57 5 4 2 2 2 2" xfId="5690"/>
    <cellStyle name="Normal 57 5 4 2 2 2 2 2" xfId="11659"/>
    <cellStyle name="Normal 57 5 4 2 2 2 2 2 2" xfId="19617"/>
    <cellStyle name="Normal 57 5 4 2 2 2 2 3" xfId="15208"/>
    <cellStyle name="Normal 57 5 4 2 2 2 3" xfId="8617"/>
    <cellStyle name="Normal 57 5 4 2 2 2 3 2" xfId="17072"/>
    <cellStyle name="Normal 57 5 4 2 2 2 4" xfId="9888"/>
    <cellStyle name="Normal 57 5 4 2 2 2 4 2" xfId="17872"/>
    <cellStyle name="Normal 57 5 4 2 2 2 5" xfId="13456"/>
    <cellStyle name="Normal 57 5 4 2 2 3" xfId="7043"/>
    <cellStyle name="Normal 57 5 4 2 2 3 2" xfId="12598"/>
    <cellStyle name="Normal 57 5 4 2 2 3 2 2" xfId="20549"/>
    <cellStyle name="Normal 57 5 4 2 2 3 3" xfId="16141"/>
    <cellStyle name="Normal 57 5 4 2 2 4" xfId="4671"/>
    <cellStyle name="Normal 57 5 4 2 2 4 2" xfId="10717"/>
    <cellStyle name="Normal 57 5 4 2 2 4 2 2" xfId="18685"/>
    <cellStyle name="Normal 57 5 4 2 2 4 3" xfId="14276"/>
    <cellStyle name="Normal 57 5 4 2 2 5" xfId="21542"/>
    <cellStyle name="Normal 57 5 4 2 3" xfId="2462"/>
    <cellStyle name="Normal 57 5 4 2 3 2" xfId="5689"/>
    <cellStyle name="Normal 57 5 4 2 3 2 2" xfId="11658"/>
    <cellStyle name="Normal 57 5 4 2 3 2 2 2" xfId="19616"/>
    <cellStyle name="Normal 57 5 4 2 3 2 3" xfId="15207"/>
    <cellStyle name="Normal 57 5 4 2 3 3" xfId="8618"/>
    <cellStyle name="Normal 57 5 4 2 3 3 2" xfId="17073"/>
    <cellStyle name="Normal 57 5 4 2 3 4" xfId="9889"/>
    <cellStyle name="Normal 57 5 4 2 3 4 2" xfId="17873"/>
    <cellStyle name="Normal 57 5 4 2 3 5" xfId="13457"/>
    <cellStyle name="Normal 57 5 4 2 4" xfId="7042"/>
    <cellStyle name="Normal 57 5 4 2 4 2" xfId="12597"/>
    <cellStyle name="Normal 57 5 4 2 4 2 2" xfId="20548"/>
    <cellStyle name="Normal 57 5 4 2 4 3" xfId="16140"/>
    <cellStyle name="Normal 57 5 4 2 5" xfId="4670"/>
    <cellStyle name="Normal 57 5 4 2 5 2" xfId="10716"/>
    <cellStyle name="Normal 57 5 4 2 5 2 2" xfId="18684"/>
    <cellStyle name="Normal 57 5 4 2 5 3" xfId="14275"/>
    <cellStyle name="Normal 57 5 4 2 6" xfId="21541"/>
    <cellStyle name="Normal 57 5 4 3" xfId="2463"/>
    <cellStyle name="Normal 57 5 4 3 2" xfId="2464"/>
    <cellStyle name="Normal 57 5 4 3 2 2" xfId="5691"/>
    <cellStyle name="Normal 57 5 4 3 2 2 2" xfId="11660"/>
    <cellStyle name="Normal 57 5 4 3 2 2 2 2" xfId="19618"/>
    <cellStyle name="Normal 57 5 4 3 2 2 3" xfId="15209"/>
    <cellStyle name="Normal 57 5 4 3 2 3" xfId="8619"/>
    <cellStyle name="Normal 57 5 4 3 2 3 2" xfId="17074"/>
    <cellStyle name="Normal 57 5 4 3 2 4" xfId="9890"/>
    <cellStyle name="Normal 57 5 4 3 2 4 2" xfId="17874"/>
    <cellStyle name="Normal 57 5 4 3 2 5" xfId="13458"/>
    <cellStyle name="Normal 57 5 4 3 3" xfId="7044"/>
    <cellStyle name="Normal 57 5 4 3 3 2" xfId="12599"/>
    <cellStyle name="Normal 57 5 4 3 3 2 2" xfId="20550"/>
    <cellStyle name="Normal 57 5 4 3 3 3" xfId="16142"/>
    <cellStyle name="Normal 57 5 4 3 4" xfId="4672"/>
    <cellStyle name="Normal 57 5 4 3 4 2" xfId="10718"/>
    <cellStyle name="Normal 57 5 4 3 4 2 2" xfId="18686"/>
    <cellStyle name="Normal 57 5 4 3 4 3" xfId="14277"/>
    <cellStyle name="Normal 57 5 4 3 5" xfId="21543"/>
    <cellStyle name="Normal 57 5 4 4" xfId="2465"/>
    <cellStyle name="Normal 57 5 4 4 2" xfId="5688"/>
    <cellStyle name="Normal 57 5 4 4 2 2" xfId="11657"/>
    <cellStyle name="Normal 57 5 4 4 2 2 2" xfId="19615"/>
    <cellStyle name="Normal 57 5 4 4 2 3" xfId="15206"/>
    <cellStyle name="Normal 57 5 4 4 3" xfId="8620"/>
    <cellStyle name="Normal 57 5 4 4 3 2" xfId="17075"/>
    <cellStyle name="Normal 57 5 4 4 4" xfId="9891"/>
    <cellStyle name="Normal 57 5 4 4 4 2" xfId="17875"/>
    <cellStyle name="Normal 57 5 4 4 5" xfId="13459"/>
    <cellStyle name="Normal 57 5 4 5" xfId="7041"/>
    <cellStyle name="Normal 57 5 4 5 2" xfId="12596"/>
    <cellStyle name="Normal 57 5 4 5 2 2" xfId="20547"/>
    <cellStyle name="Normal 57 5 4 5 3" xfId="16139"/>
    <cellStyle name="Normal 57 5 4 6" xfId="4669"/>
    <cellStyle name="Normal 57 5 4 6 2" xfId="10715"/>
    <cellStyle name="Normal 57 5 4 6 2 2" xfId="18683"/>
    <cellStyle name="Normal 57 5 4 6 3" xfId="14274"/>
    <cellStyle name="Normal 57 5 4 7" xfId="21540"/>
    <cellStyle name="Normal 57 5 5" xfId="2466"/>
    <cellStyle name="Normal 57 5 5 2" xfId="2467"/>
    <cellStyle name="Normal 57 5 5 2 2" xfId="2468"/>
    <cellStyle name="Normal 57 5 5 2 2 2" xfId="2469"/>
    <cellStyle name="Normal 57 5 5 2 2 2 2" xfId="5694"/>
    <cellStyle name="Normal 57 5 5 2 2 2 2 2" xfId="11663"/>
    <cellStyle name="Normal 57 5 5 2 2 2 2 2 2" xfId="19621"/>
    <cellStyle name="Normal 57 5 5 2 2 2 2 3" xfId="15212"/>
    <cellStyle name="Normal 57 5 5 2 2 2 3" xfId="8621"/>
    <cellStyle name="Normal 57 5 5 2 2 2 3 2" xfId="17076"/>
    <cellStyle name="Normal 57 5 5 2 2 2 4" xfId="9892"/>
    <cellStyle name="Normal 57 5 5 2 2 2 4 2" xfId="17876"/>
    <cellStyle name="Normal 57 5 5 2 2 2 5" xfId="13460"/>
    <cellStyle name="Normal 57 5 5 2 2 3" xfId="7047"/>
    <cellStyle name="Normal 57 5 5 2 2 3 2" xfId="12602"/>
    <cellStyle name="Normal 57 5 5 2 2 3 2 2" xfId="20553"/>
    <cellStyle name="Normal 57 5 5 2 2 3 3" xfId="16145"/>
    <cellStyle name="Normal 57 5 5 2 2 4" xfId="4675"/>
    <cellStyle name="Normal 57 5 5 2 2 4 2" xfId="10721"/>
    <cellStyle name="Normal 57 5 5 2 2 4 2 2" xfId="18689"/>
    <cellStyle name="Normal 57 5 5 2 2 4 3" xfId="14280"/>
    <cellStyle name="Normal 57 5 5 2 2 5" xfId="21546"/>
    <cellStyle name="Normal 57 5 5 2 3" xfId="2470"/>
    <cellStyle name="Normal 57 5 5 2 3 2" xfId="5693"/>
    <cellStyle name="Normal 57 5 5 2 3 2 2" xfId="11662"/>
    <cellStyle name="Normal 57 5 5 2 3 2 2 2" xfId="19620"/>
    <cellStyle name="Normal 57 5 5 2 3 2 3" xfId="15211"/>
    <cellStyle name="Normal 57 5 5 2 3 3" xfId="8622"/>
    <cellStyle name="Normal 57 5 5 2 3 3 2" xfId="17077"/>
    <cellStyle name="Normal 57 5 5 2 3 4" xfId="9893"/>
    <cellStyle name="Normal 57 5 5 2 3 4 2" xfId="17877"/>
    <cellStyle name="Normal 57 5 5 2 3 5" xfId="13461"/>
    <cellStyle name="Normal 57 5 5 2 4" xfId="7046"/>
    <cellStyle name="Normal 57 5 5 2 4 2" xfId="12601"/>
    <cellStyle name="Normal 57 5 5 2 4 2 2" xfId="20552"/>
    <cellStyle name="Normal 57 5 5 2 4 3" xfId="16144"/>
    <cellStyle name="Normal 57 5 5 2 5" xfId="4674"/>
    <cellStyle name="Normal 57 5 5 2 5 2" xfId="10720"/>
    <cellStyle name="Normal 57 5 5 2 5 2 2" xfId="18688"/>
    <cellStyle name="Normal 57 5 5 2 5 3" xfId="14279"/>
    <cellStyle name="Normal 57 5 5 2 6" xfId="21545"/>
    <cellStyle name="Normal 57 5 5 3" xfId="2471"/>
    <cellStyle name="Normal 57 5 5 3 2" xfId="2472"/>
    <cellStyle name="Normal 57 5 5 3 2 2" xfId="5695"/>
    <cellStyle name="Normal 57 5 5 3 2 2 2" xfId="11664"/>
    <cellStyle name="Normal 57 5 5 3 2 2 2 2" xfId="19622"/>
    <cellStyle name="Normal 57 5 5 3 2 2 3" xfId="15213"/>
    <cellStyle name="Normal 57 5 5 3 2 3" xfId="8623"/>
    <cellStyle name="Normal 57 5 5 3 2 3 2" xfId="17078"/>
    <cellStyle name="Normal 57 5 5 3 2 4" xfId="9894"/>
    <cellStyle name="Normal 57 5 5 3 2 4 2" xfId="17878"/>
    <cellStyle name="Normal 57 5 5 3 2 5" xfId="13462"/>
    <cellStyle name="Normal 57 5 5 3 3" xfId="7048"/>
    <cellStyle name="Normal 57 5 5 3 3 2" xfId="12603"/>
    <cellStyle name="Normal 57 5 5 3 3 2 2" xfId="20554"/>
    <cellStyle name="Normal 57 5 5 3 3 3" xfId="16146"/>
    <cellStyle name="Normal 57 5 5 3 4" xfId="4676"/>
    <cellStyle name="Normal 57 5 5 3 4 2" xfId="10722"/>
    <cellStyle name="Normal 57 5 5 3 4 2 2" xfId="18690"/>
    <cellStyle name="Normal 57 5 5 3 4 3" xfId="14281"/>
    <cellStyle name="Normal 57 5 5 3 5" xfId="21547"/>
    <cellStyle name="Normal 57 5 5 4" xfId="2473"/>
    <cellStyle name="Normal 57 5 5 4 2" xfId="5692"/>
    <cellStyle name="Normal 57 5 5 4 2 2" xfId="11661"/>
    <cellStyle name="Normal 57 5 5 4 2 2 2" xfId="19619"/>
    <cellStyle name="Normal 57 5 5 4 2 3" xfId="15210"/>
    <cellStyle name="Normal 57 5 5 4 3" xfId="8624"/>
    <cellStyle name="Normal 57 5 5 4 3 2" xfId="17079"/>
    <cellStyle name="Normal 57 5 5 4 4" xfId="9895"/>
    <cellStyle name="Normal 57 5 5 4 4 2" xfId="17879"/>
    <cellStyle name="Normal 57 5 5 4 5" xfId="13463"/>
    <cellStyle name="Normal 57 5 5 5" xfId="7045"/>
    <cellStyle name="Normal 57 5 5 5 2" xfId="12600"/>
    <cellStyle name="Normal 57 5 5 5 2 2" xfId="20551"/>
    <cellStyle name="Normal 57 5 5 5 3" xfId="16143"/>
    <cellStyle name="Normal 57 5 5 6" xfId="4673"/>
    <cellStyle name="Normal 57 5 5 6 2" xfId="10719"/>
    <cellStyle name="Normal 57 5 5 6 2 2" xfId="18687"/>
    <cellStyle name="Normal 57 5 5 6 3" xfId="14278"/>
    <cellStyle name="Normal 57 5 5 7" xfId="21544"/>
    <cellStyle name="Normal 57 5 6" xfId="2474"/>
    <cellStyle name="Normal 57 5 6 2" xfId="2475"/>
    <cellStyle name="Normal 57 5 6 2 2" xfId="2476"/>
    <cellStyle name="Normal 57 5 6 2 2 2" xfId="5697"/>
    <cellStyle name="Normal 57 5 6 2 2 2 2" xfId="11666"/>
    <cellStyle name="Normal 57 5 6 2 2 2 2 2" xfId="19624"/>
    <cellStyle name="Normal 57 5 6 2 2 2 3" xfId="15215"/>
    <cellStyle name="Normal 57 5 6 2 2 3" xfId="8625"/>
    <cellStyle name="Normal 57 5 6 2 2 3 2" xfId="17080"/>
    <cellStyle name="Normal 57 5 6 2 2 4" xfId="9896"/>
    <cellStyle name="Normal 57 5 6 2 2 4 2" xfId="17880"/>
    <cellStyle name="Normal 57 5 6 2 2 5" xfId="13464"/>
    <cellStyle name="Normal 57 5 6 2 3" xfId="7050"/>
    <cellStyle name="Normal 57 5 6 2 3 2" xfId="12605"/>
    <cellStyle name="Normal 57 5 6 2 3 2 2" xfId="20556"/>
    <cellStyle name="Normal 57 5 6 2 3 3" xfId="16148"/>
    <cellStyle name="Normal 57 5 6 2 4" xfId="4678"/>
    <cellStyle name="Normal 57 5 6 2 4 2" xfId="10724"/>
    <cellStyle name="Normal 57 5 6 2 4 2 2" xfId="18692"/>
    <cellStyle name="Normal 57 5 6 2 4 3" xfId="14283"/>
    <cellStyle name="Normal 57 5 6 2 5" xfId="21549"/>
    <cellStyle name="Normal 57 5 6 3" xfId="2477"/>
    <cellStyle name="Normal 57 5 6 3 2" xfId="5696"/>
    <cellStyle name="Normal 57 5 6 3 2 2" xfId="11665"/>
    <cellStyle name="Normal 57 5 6 3 2 2 2" xfId="19623"/>
    <cellStyle name="Normal 57 5 6 3 2 3" xfId="15214"/>
    <cellStyle name="Normal 57 5 6 3 3" xfId="8626"/>
    <cellStyle name="Normal 57 5 6 3 3 2" xfId="17081"/>
    <cellStyle name="Normal 57 5 6 3 4" xfId="9897"/>
    <cellStyle name="Normal 57 5 6 3 4 2" xfId="17881"/>
    <cellStyle name="Normal 57 5 6 3 5" xfId="13465"/>
    <cellStyle name="Normal 57 5 6 4" xfId="7049"/>
    <cellStyle name="Normal 57 5 6 4 2" xfId="12604"/>
    <cellStyle name="Normal 57 5 6 4 2 2" xfId="20555"/>
    <cellStyle name="Normal 57 5 6 4 3" xfId="16147"/>
    <cellStyle name="Normal 57 5 6 5" xfId="4677"/>
    <cellStyle name="Normal 57 5 6 5 2" xfId="10723"/>
    <cellStyle name="Normal 57 5 6 5 2 2" xfId="18691"/>
    <cellStyle name="Normal 57 5 6 5 3" xfId="14282"/>
    <cellStyle name="Normal 57 5 6 6" xfId="21548"/>
    <cellStyle name="Normal 57 5 7" xfId="2478"/>
    <cellStyle name="Normal 57 5 7 2" xfId="2479"/>
    <cellStyle name="Normal 57 5 7 2 2" xfId="2480"/>
    <cellStyle name="Normal 57 5 7 2 2 2" xfId="5699"/>
    <cellStyle name="Normal 57 5 7 2 2 2 2" xfId="11668"/>
    <cellStyle name="Normal 57 5 7 2 2 2 2 2" xfId="19626"/>
    <cellStyle name="Normal 57 5 7 2 2 2 3" xfId="15217"/>
    <cellStyle name="Normal 57 5 7 2 2 3" xfId="8628"/>
    <cellStyle name="Normal 57 5 7 2 2 3 2" xfId="17082"/>
    <cellStyle name="Normal 57 5 7 2 2 4" xfId="9898"/>
    <cellStyle name="Normal 57 5 7 2 2 4 2" xfId="17882"/>
    <cellStyle name="Normal 57 5 7 2 2 5" xfId="13466"/>
    <cellStyle name="Normal 57 5 7 2 3" xfId="7052"/>
    <cellStyle name="Normal 57 5 7 2 3 2" xfId="12607"/>
    <cellStyle name="Normal 57 5 7 2 3 2 2" xfId="20558"/>
    <cellStyle name="Normal 57 5 7 2 3 3" xfId="16150"/>
    <cellStyle name="Normal 57 5 7 2 4" xfId="4680"/>
    <cellStyle name="Normal 57 5 7 2 4 2" xfId="10726"/>
    <cellStyle name="Normal 57 5 7 2 4 2 2" xfId="18694"/>
    <cellStyle name="Normal 57 5 7 2 4 3" xfId="14285"/>
    <cellStyle name="Normal 57 5 7 2 5" xfId="21551"/>
    <cellStyle name="Normal 57 5 7 3" xfId="2481"/>
    <cellStyle name="Normal 57 5 7 3 2" xfId="5698"/>
    <cellStyle name="Normal 57 5 7 3 2 2" xfId="11667"/>
    <cellStyle name="Normal 57 5 7 3 2 2 2" xfId="19625"/>
    <cellStyle name="Normal 57 5 7 3 2 3" xfId="15216"/>
    <cellStyle name="Normal 57 5 7 3 3" xfId="8629"/>
    <cellStyle name="Normal 57 5 7 3 3 2" xfId="17083"/>
    <cellStyle name="Normal 57 5 7 3 4" xfId="9899"/>
    <cellStyle name="Normal 57 5 7 3 4 2" xfId="17883"/>
    <cellStyle name="Normal 57 5 7 3 5" xfId="13467"/>
    <cellStyle name="Normal 57 5 7 4" xfId="7051"/>
    <cellStyle name="Normal 57 5 7 4 2" xfId="12606"/>
    <cellStyle name="Normal 57 5 7 4 2 2" xfId="20557"/>
    <cellStyle name="Normal 57 5 7 4 3" xfId="16149"/>
    <cellStyle name="Normal 57 5 7 5" xfId="4679"/>
    <cellStyle name="Normal 57 5 7 5 2" xfId="10725"/>
    <cellStyle name="Normal 57 5 7 5 2 2" xfId="18693"/>
    <cellStyle name="Normal 57 5 7 5 3" xfId="14284"/>
    <cellStyle name="Normal 57 5 7 6" xfId="21550"/>
    <cellStyle name="Normal 57 5 8" xfId="2482"/>
    <cellStyle name="Normal 57 5 8 2" xfId="2483"/>
    <cellStyle name="Normal 57 5 8 2 2" xfId="5700"/>
    <cellStyle name="Normal 57 5 8 2 2 2" xfId="11669"/>
    <cellStyle name="Normal 57 5 8 2 2 2 2" xfId="19627"/>
    <cellStyle name="Normal 57 5 8 2 2 3" xfId="15218"/>
    <cellStyle name="Normal 57 5 8 2 3" xfId="8631"/>
    <cellStyle name="Normal 57 5 8 2 3 2" xfId="17084"/>
    <cellStyle name="Normal 57 5 8 2 4" xfId="9900"/>
    <cellStyle name="Normal 57 5 8 2 4 2" xfId="17884"/>
    <cellStyle name="Normal 57 5 8 2 5" xfId="13468"/>
    <cellStyle name="Normal 57 5 8 3" xfId="7053"/>
    <cellStyle name="Normal 57 5 8 3 2" xfId="12608"/>
    <cellStyle name="Normal 57 5 8 3 2 2" xfId="20559"/>
    <cellStyle name="Normal 57 5 8 3 3" xfId="16151"/>
    <cellStyle name="Normal 57 5 8 4" xfId="4681"/>
    <cellStyle name="Normal 57 5 8 4 2" xfId="10727"/>
    <cellStyle name="Normal 57 5 8 4 2 2" xfId="18695"/>
    <cellStyle name="Normal 57 5 8 4 3" xfId="14286"/>
    <cellStyle name="Normal 57 5 8 5" xfId="21552"/>
    <cellStyle name="Normal 57 5 9" xfId="2484"/>
    <cellStyle name="Normal 57 5 9 2" xfId="5679"/>
    <cellStyle name="Normal 57 5 9 2 2" xfId="11648"/>
    <cellStyle name="Normal 57 5 9 2 2 2" xfId="19606"/>
    <cellStyle name="Normal 57 5 9 2 3" xfId="15197"/>
    <cellStyle name="Normal 57 5 9 3" xfId="8632"/>
    <cellStyle name="Normal 57 5 9 3 2" xfId="17085"/>
    <cellStyle name="Normal 57 5 9 4" xfId="9901"/>
    <cellStyle name="Normal 57 5 9 4 2" xfId="17885"/>
    <cellStyle name="Normal 57 5 9 5" xfId="13469"/>
    <cellStyle name="Normal 57 6" xfId="2485"/>
    <cellStyle name="Normal 57 6 2" xfId="2486"/>
    <cellStyle name="Normal 57 6 2 2" xfId="2487"/>
    <cellStyle name="Normal 57 6 2 2 2" xfId="2488"/>
    <cellStyle name="Normal 57 6 2 2 2 2" xfId="5703"/>
    <cellStyle name="Normal 57 6 2 2 2 2 2" xfId="11672"/>
    <cellStyle name="Normal 57 6 2 2 2 2 2 2" xfId="19630"/>
    <cellStyle name="Normal 57 6 2 2 2 2 3" xfId="15221"/>
    <cellStyle name="Normal 57 6 2 2 2 3" xfId="8633"/>
    <cellStyle name="Normal 57 6 2 2 2 3 2" xfId="17086"/>
    <cellStyle name="Normal 57 6 2 2 2 4" xfId="9902"/>
    <cellStyle name="Normal 57 6 2 2 2 4 2" xfId="17886"/>
    <cellStyle name="Normal 57 6 2 2 2 5" xfId="13470"/>
    <cellStyle name="Normal 57 6 2 2 3" xfId="7056"/>
    <cellStyle name="Normal 57 6 2 2 3 2" xfId="12611"/>
    <cellStyle name="Normal 57 6 2 2 3 2 2" xfId="20562"/>
    <cellStyle name="Normal 57 6 2 2 3 3" xfId="16154"/>
    <cellStyle name="Normal 57 6 2 2 4" xfId="4684"/>
    <cellStyle name="Normal 57 6 2 2 4 2" xfId="10730"/>
    <cellStyle name="Normal 57 6 2 2 4 2 2" xfId="18698"/>
    <cellStyle name="Normal 57 6 2 2 4 3" xfId="14289"/>
    <cellStyle name="Normal 57 6 2 2 5" xfId="21555"/>
    <cellStyle name="Normal 57 6 2 3" xfId="2489"/>
    <cellStyle name="Normal 57 6 2 3 2" xfId="5702"/>
    <cellStyle name="Normal 57 6 2 3 2 2" xfId="11671"/>
    <cellStyle name="Normal 57 6 2 3 2 2 2" xfId="19629"/>
    <cellStyle name="Normal 57 6 2 3 2 3" xfId="15220"/>
    <cellStyle name="Normal 57 6 2 3 3" xfId="8634"/>
    <cellStyle name="Normal 57 6 2 3 3 2" xfId="17087"/>
    <cellStyle name="Normal 57 6 2 3 4" xfId="9903"/>
    <cellStyle name="Normal 57 6 2 3 4 2" xfId="17887"/>
    <cellStyle name="Normal 57 6 2 3 5" xfId="13471"/>
    <cellStyle name="Normal 57 6 2 4" xfId="7055"/>
    <cellStyle name="Normal 57 6 2 4 2" xfId="12610"/>
    <cellStyle name="Normal 57 6 2 4 2 2" xfId="20561"/>
    <cellStyle name="Normal 57 6 2 4 3" xfId="16153"/>
    <cellStyle name="Normal 57 6 2 5" xfId="4683"/>
    <cellStyle name="Normal 57 6 2 5 2" xfId="10729"/>
    <cellStyle name="Normal 57 6 2 5 2 2" xfId="18697"/>
    <cellStyle name="Normal 57 6 2 5 3" xfId="14288"/>
    <cellStyle name="Normal 57 6 2 6" xfId="21554"/>
    <cellStyle name="Normal 57 6 3" xfId="2490"/>
    <cellStyle name="Normal 57 6 3 2" xfId="2491"/>
    <cellStyle name="Normal 57 6 3 2 2" xfId="5704"/>
    <cellStyle name="Normal 57 6 3 2 2 2" xfId="11673"/>
    <cellStyle name="Normal 57 6 3 2 2 2 2" xfId="19631"/>
    <cellStyle name="Normal 57 6 3 2 2 3" xfId="15222"/>
    <cellStyle name="Normal 57 6 3 2 3" xfId="8635"/>
    <cellStyle name="Normal 57 6 3 2 3 2" xfId="17088"/>
    <cellStyle name="Normal 57 6 3 2 4" xfId="9904"/>
    <cellStyle name="Normal 57 6 3 2 4 2" xfId="17888"/>
    <cellStyle name="Normal 57 6 3 2 5" xfId="13472"/>
    <cellStyle name="Normal 57 6 3 3" xfId="7057"/>
    <cellStyle name="Normal 57 6 3 3 2" xfId="12612"/>
    <cellStyle name="Normal 57 6 3 3 2 2" xfId="20563"/>
    <cellStyle name="Normal 57 6 3 3 3" xfId="16155"/>
    <cellStyle name="Normal 57 6 3 4" xfId="4685"/>
    <cellStyle name="Normal 57 6 3 4 2" xfId="10731"/>
    <cellStyle name="Normal 57 6 3 4 2 2" xfId="18699"/>
    <cellStyle name="Normal 57 6 3 4 3" xfId="14290"/>
    <cellStyle name="Normal 57 6 3 5" xfId="21556"/>
    <cellStyle name="Normal 57 6 4" xfId="2492"/>
    <cellStyle name="Normal 57 6 4 2" xfId="5701"/>
    <cellStyle name="Normal 57 6 4 2 2" xfId="11670"/>
    <cellStyle name="Normal 57 6 4 2 2 2" xfId="19628"/>
    <cellStyle name="Normal 57 6 4 2 3" xfId="15219"/>
    <cellStyle name="Normal 57 6 4 3" xfId="8636"/>
    <cellStyle name="Normal 57 6 4 3 2" xfId="17089"/>
    <cellStyle name="Normal 57 6 4 4" xfId="9905"/>
    <cellStyle name="Normal 57 6 4 4 2" xfId="17889"/>
    <cellStyle name="Normal 57 6 4 5" xfId="13473"/>
    <cellStyle name="Normal 57 6 5" xfId="7054"/>
    <cellStyle name="Normal 57 6 5 2" xfId="12609"/>
    <cellStyle name="Normal 57 6 5 2 2" xfId="20560"/>
    <cellStyle name="Normal 57 6 5 3" xfId="16152"/>
    <cellStyle name="Normal 57 6 6" xfId="4682"/>
    <cellStyle name="Normal 57 6 6 2" xfId="10728"/>
    <cellStyle name="Normal 57 6 6 2 2" xfId="18696"/>
    <cellStyle name="Normal 57 6 6 3" xfId="14287"/>
    <cellStyle name="Normal 57 6 7" xfId="21553"/>
    <cellStyle name="Normal 57 7" xfId="2493"/>
    <cellStyle name="Normal 57 7 2" xfId="2494"/>
    <cellStyle name="Normal 57 7 2 2" xfId="2495"/>
    <cellStyle name="Normal 57 7 2 2 2" xfId="2496"/>
    <cellStyle name="Normal 57 7 2 2 2 2" xfId="5707"/>
    <cellStyle name="Normal 57 7 2 2 2 2 2" xfId="11676"/>
    <cellStyle name="Normal 57 7 2 2 2 2 2 2" xfId="19634"/>
    <cellStyle name="Normal 57 7 2 2 2 2 3" xfId="15225"/>
    <cellStyle name="Normal 57 7 2 2 2 3" xfId="8637"/>
    <cellStyle name="Normal 57 7 2 2 2 3 2" xfId="17090"/>
    <cellStyle name="Normal 57 7 2 2 2 4" xfId="9906"/>
    <cellStyle name="Normal 57 7 2 2 2 4 2" xfId="17890"/>
    <cellStyle name="Normal 57 7 2 2 2 5" xfId="13474"/>
    <cellStyle name="Normal 57 7 2 2 3" xfId="7060"/>
    <cellStyle name="Normal 57 7 2 2 3 2" xfId="12615"/>
    <cellStyle name="Normal 57 7 2 2 3 2 2" xfId="20566"/>
    <cellStyle name="Normal 57 7 2 2 3 3" xfId="16158"/>
    <cellStyle name="Normal 57 7 2 2 4" xfId="4688"/>
    <cellStyle name="Normal 57 7 2 2 4 2" xfId="10734"/>
    <cellStyle name="Normal 57 7 2 2 4 2 2" xfId="18702"/>
    <cellStyle name="Normal 57 7 2 2 4 3" xfId="14293"/>
    <cellStyle name="Normal 57 7 2 2 5" xfId="21559"/>
    <cellStyle name="Normal 57 7 2 3" xfId="2497"/>
    <cellStyle name="Normal 57 7 2 3 2" xfId="5706"/>
    <cellStyle name="Normal 57 7 2 3 2 2" xfId="11675"/>
    <cellStyle name="Normal 57 7 2 3 2 2 2" xfId="19633"/>
    <cellStyle name="Normal 57 7 2 3 2 3" xfId="15224"/>
    <cellStyle name="Normal 57 7 2 3 3" xfId="8638"/>
    <cellStyle name="Normal 57 7 2 3 3 2" xfId="17091"/>
    <cellStyle name="Normal 57 7 2 3 4" xfId="9907"/>
    <cellStyle name="Normal 57 7 2 3 4 2" xfId="17891"/>
    <cellStyle name="Normal 57 7 2 3 5" xfId="13475"/>
    <cellStyle name="Normal 57 7 2 4" xfId="7059"/>
    <cellStyle name="Normal 57 7 2 4 2" xfId="12614"/>
    <cellStyle name="Normal 57 7 2 4 2 2" xfId="20565"/>
    <cellStyle name="Normal 57 7 2 4 3" xfId="16157"/>
    <cellStyle name="Normal 57 7 2 5" xfId="4687"/>
    <cellStyle name="Normal 57 7 2 5 2" xfId="10733"/>
    <cellStyle name="Normal 57 7 2 5 2 2" xfId="18701"/>
    <cellStyle name="Normal 57 7 2 5 3" xfId="14292"/>
    <cellStyle name="Normal 57 7 2 6" xfId="21558"/>
    <cellStyle name="Normal 57 7 3" xfId="2498"/>
    <cellStyle name="Normal 57 7 3 2" xfId="2499"/>
    <cellStyle name="Normal 57 7 3 2 2" xfId="5708"/>
    <cellStyle name="Normal 57 7 3 2 2 2" xfId="11677"/>
    <cellStyle name="Normal 57 7 3 2 2 2 2" xfId="19635"/>
    <cellStyle name="Normal 57 7 3 2 2 3" xfId="15226"/>
    <cellStyle name="Normal 57 7 3 2 3" xfId="8640"/>
    <cellStyle name="Normal 57 7 3 2 3 2" xfId="17092"/>
    <cellStyle name="Normal 57 7 3 2 4" xfId="9908"/>
    <cellStyle name="Normal 57 7 3 2 4 2" xfId="17892"/>
    <cellStyle name="Normal 57 7 3 2 5" xfId="13476"/>
    <cellStyle name="Normal 57 7 3 3" xfId="7061"/>
    <cellStyle name="Normal 57 7 3 3 2" xfId="12616"/>
    <cellStyle name="Normal 57 7 3 3 2 2" xfId="20567"/>
    <cellStyle name="Normal 57 7 3 3 3" xfId="16159"/>
    <cellStyle name="Normal 57 7 3 4" xfId="4689"/>
    <cellStyle name="Normal 57 7 3 4 2" xfId="10735"/>
    <cellStyle name="Normal 57 7 3 4 2 2" xfId="18703"/>
    <cellStyle name="Normal 57 7 3 4 3" xfId="14294"/>
    <cellStyle name="Normal 57 7 3 5" xfId="21560"/>
    <cellStyle name="Normal 57 7 4" xfId="2500"/>
    <cellStyle name="Normal 57 7 4 2" xfId="5705"/>
    <cellStyle name="Normal 57 7 4 2 2" xfId="11674"/>
    <cellStyle name="Normal 57 7 4 2 2 2" xfId="19632"/>
    <cellStyle name="Normal 57 7 4 2 3" xfId="15223"/>
    <cellStyle name="Normal 57 7 4 3" xfId="8641"/>
    <cellStyle name="Normal 57 7 4 3 2" xfId="17093"/>
    <cellStyle name="Normal 57 7 4 4" xfId="9909"/>
    <cellStyle name="Normal 57 7 4 4 2" xfId="17893"/>
    <cellStyle name="Normal 57 7 4 5" xfId="13477"/>
    <cellStyle name="Normal 57 7 5" xfId="7058"/>
    <cellStyle name="Normal 57 7 5 2" xfId="12613"/>
    <cellStyle name="Normal 57 7 5 2 2" xfId="20564"/>
    <cellStyle name="Normal 57 7 5 3" xfId="16156"/>
    <cellStyle name="Normal 57 7 6" xfId="4686"/>
    <cellStyle name="Normal 57 7 6 2" xfId="10732"/>
    <cellStyle name="Normal 57 7 6 2 2" xfId="18700"/>
    <cellStyle name="Normal 57 7 6 3" xfId="14291"/>
    <cellStyle name="Normal 57 7 7" xfId="21557"/>
    <cellStyle name="Normal 57 8" xfId="2501"/>
    <cellStyle name="Normal 57 8 2" xfId="2502"/>
    <cellStyle name="Normal 57 8 2 2" xfId="2503"/>
    <cellStyle name="Normal 57 8 2 2 2" xfId="2504"/>
    <cellStyle name="Normal 57 8 2 2 2 2" xfId="5711"/>
    <cellStyle name="Normal 57 8 2 2 2 2 2" xfId="11680"/>
    <cellStyle name="Normal 57 8 2 2 2 2 2 2" xfId="19638"/>
    <cellStyle name="Normal 57 8 2 2 2 2 3" xfId="15229"/>
    <cellStyle name="Normal 57 8 2 2 2 3" xfId="8643"/>
    <cellStyle name="Normal 57 8 2 2 2 3 2" xfId="17094"/>
    <cellStyle name="Normal 57 8 2 2 2 4" xfId="9910"/>
    <cellStyle name="Normal 57 8 2 2 2 4 2" xfId="17894"/>
    <cellStyle name="Normal 57 8 2 2 2 5" xfId="13478"/>
    <cellStyle name="Normal 57 8 2 2 3" xfId="7064"/>
    <cellStyle name="Normal 57 8 2 2 3 2" xfId="12619"/>
    <cellStyle name="Normal 57 8 2 2 3 2 2" xfId="20570"/>
    <cellStyle name="Normal 57 8 2 2 3 3" xfId="16162"/>
    <cellStyle name="Normal 57 8 2 2 4" xfId="4692"/>
    <cellStyle name="Normal 57 8 2 2 4 2" xfId="10738"/>
    <cellStyle name="Normal 57 8 2 2 4 2 2" xfId="18706"/>
    <cellStyle name="Normal 57 8 2 2 4 3" xfId="14297"/>
    <cellStyle name="Normal 57 8 2 2 5" xfId="21563"/>
    <cellStyle name="Normal 57 8 2 3" xfId="2505"/>
    <cellStyle name="Normal 57 8 2 3 2" xfId="5710"/>
    <cellStyle name="Normal 57 8 2 3 2 2" xfId="11679"/>
    <cellStyle name="Normal 57 8 2 3 2 2 2" xfId="19637"/>
    <cellStyle name="Normal 57 8 2 3 2 3" xfId="15228"/>
    <cellStyle name="Normal 57 8 2 3 3" xfId="8644"/>
    <cellStyle name="Normal 57 8 2 3 3 2" xfId="17095"/>
    <cellStyle name="Normal 57 8 2 3 4" xfId="9911"/>
    <cellStyle name="Normal 57 8 2 3 4 2" xfId="17895"/>
    <cellStyle name="Normal 57 8 2 3 5" xfId="13479"/>
    <cellStyle name="Normal 57 8 2 4" xfId="7063"/>
    <cellStyle name="Normal 57 8 2 4 2" xfId="12618"/>
    <cellStyle name="Normal 57 8 2 4 2 2" xfId="20569"/>
    <cellStyle name="Normal 57 8 2 4 3" xfId="16161"/>
    <cellStyle name="Normal 57 8 2 5" xfId="4691"/>
    <cellStyle name="Normal 57 8 2 5 2" xfId="10737"/>
    <cellStyle name="Normal 57 8 2 5 2 2" xfId="18705"/>
    <cellStyle name="Normal 57 8 2 5 3" xfId="14296"/>
    <cellStyle name="Normal 57 8 2 6" xfId="21562"/>
    <cellStyle name="Normal 57 8 3" xfId="2506"/>
    <cellStyle name="Normal 57 8 3 2" xfId="2507"/>
    <cellStyle name="Normal 57 8 3 2 2" xfId="5712"/>
    <cellStyle name="Normal 57 8 3 2 2 2" xfId="11681"/>
    <cellStyle name="Normal 57 8 3 2 2 2 2" xfId="19639"/>
    <cellStyle name="Normal 57 8 3 2 2 3" xfId="15230"/>
    <cellStyle name="Normal 57 8 3 2 3" xfId="8645"/>
    <cellStyle name="Normal 57 8 3 2 3 2" xfId="17096"/>
    <cellStyle name="Normal 57 8 3 2 4" xfId="9912"/>
    <cellStyle name="Normal 57 8 3 2 4 2" xfId="17896"/>
    <cellStyle name="Normal 57 8 3 2 5" xfId="13480"/>
    <cellStyle name="Normal 57 8 3 3" xfId="7065"/>
    <cellStyle name="Normal 57 8 3 3 2" xfId="12620"/>
    <cellStyle name="Normal 57 8 3 3 2 2" xfId="20571"/>
    <cellStyle name="Normal 57 8 3 3 3" xfId="16163"/>
    <cellStyle name="Normal 57 8 3 4" xfId="4693"/>
    <cellStyle name="Normal 57 8 3 4 2" xfId="10739"/>
    <cellStyle name="Normal 57 8 3 4 2 2" xfId="18707"/>
    <cellStyle name="Normal 57 8 3 4 3" xfId="14298"/>
    <cellStyle name="Normal 57 8 3 5" xfId="21564"/>
    <cellStyle name="Normal 57 8 4" xfId="2508"/>
    <cellStyle name="Normal 57 8 4 2" xfId="5709"/>
    <cellStyle name="Normal 57 8 4 2 2" xfId="11678"/>
    <cellStyle name="Normal 57 8 4 2 2 2" xfId="19636"/>
    <cellStyle name="Normal 57 8 4 2 3" xfId="15227"/>
    <cellStyle name="Normal 57 8 4 3" xfId="8646"/>
    <cellStyle name="Normal 57 8 4 3 2" xfId="17097"/>
    <cellStyle name="Normal 57 8 4 4" xfId="9913"/>
    <cellStyle name="Normal 57 8 4 4 2" xfId="17897"/>
    <cellStyle name="Normal 57 8 4 5" xfId="13481"/>
    <cellStyle name="Normal 57 8 5" xfId="7062"/>
    <cellStyle name="Normal 57 8 5 2" xfId="12617"/>
    <cellStyle name="Normal 57 8 5 2 2" xfId="20568"/>
    <cellStyle name="Normal 57 8 5 3" xfId="16160"/>
    <cellStyle name="Normal 57 8 6" xfId="4690"/>
    <cellStyle name="Normal 57 8 6 2" xfId="10736"/>
    <cellStyle name="Normal 57 8 6 2 2" xfId="18704"/>
    <cellStyle name="Normal 57 8 6 3" xfId="14295"/>
    <cellStyle name="Normal 57 8 7" xfId="21561"/>
    <cellStyle name="Normal 57 9" xfId="2509"/>
    <cellStyle name="Normal 57 9 2" xfId="2510"/>
    <cellStyle name="Normal 57 9 2 2" xfId="2511"/>
    <cellStyle name="Normal 57 9 2 2 2" xfId="5714"/>
    <cellStyle name="Normal 57 9 2 2 2 2" xfId="11683"/>
    <cellStyle name="Normal 57 9 2 2 2 2 2" xfId="19641"/>
    <cellStyle name="Normal 57 9 2 2 2 3" xfId="15232"/>
    <cellStyle name="Normal 57 9 2 2 3" xfId="8647"/>
    <cellStyle name="Normal 57 9 2 2 3 2" xfId="17098"/>
    <cellStyle name="Normal 57 9 2 2 4" xfId="9914"/>
    <cellStyle name="Normal 57 9 2 2 4 2" xfId="17898"/>
    <cellStyle name="Normal 57 9 2 2 5" xfId="13482"/>
    <cellStyle name="Normal 57 9 2 3" xfId="7067"/>
    <cellStyle name="Normal 57 9 2 3 2" xfId="12622"/>
    <cellStyle name="Normal 57 9 2 3 2 2" xfId="20573"/>
    <cellStyle name="Normal 57 9 2 3 3" xfId="16165"/>
    <cellStyle name="Normal 57 9 2 4" xfId="4695"/>
    <cellStyle name="Normal 57 9 2 4 2" xfId="10741"/>
    <cellStyle name="Normal 57 9 2 4 2 2" xfId="18709"/>
    <cellStyle name="Normal 57 9 2 4 3" xfId="14300"/>
    <cellStyle name="Normal 57 9 2 5" xfId="21566"/>
    <cellStyle name="Normal 57 9 3" xfId="2512"/>
    <cellStyle name="Normal 57 9 3 2" xfId="5713"/>
    <cellStyle name="Normal 57 9 3 2 2" xfId="11682"/>
    <cellStyle name="Normal 57 9 3 2 2 2" xfId="19640"/>
    <cellStyle name="Normal 57 9 3 2 3" xfId="15231"/>
    <cellStyle name="Normal 57 9 3 3" xfId="8648"/>
    <cellStyle name="Normal 57 9 3 3 2" xfId="17099"/>
    <cellStyle name="Normal 57 9 3 4" xfId="9915"/>
    <cellStyle name="Normal 57 9 3 4 2" xfId="17899"/>
    <cellStyle name="Normal 57 9 3 5" xfId="13483"/>
    <cellStyle name="Normal 57 9 4" xfId="7066"/>
    <cellStyle name="Normal 57 9 4 2" xfId="12621"/>
    <cellStyle name="Normal 57 9 4 2 2" xfId="20572"/>
    <cellStyle name="Normal 57 9 4 3" xfId="16164"/>
    <cellStyle name="Normal 57 9 5" xfId="4694"/>
    <cellStyle name="Normal 57 9 5 2" xfId="10740"/>
    <cellStyle name="Normal 57 9 5 2 2" xfId="18708"/>
    <cellStyle name="Normal 57 9 5 3" xfId="14299"/>
    <cellStyle name="Normal 57 9 6" xfId="21565"/>
    <cellStyle name="Normal 58" xfId="2513"/>
    <cellStyle name="Normal 58 10" xfId="4696"/>
    <cellStyle name="Normal 58 10 2" xfId="10742"/>
    <cellStyle name="Normal 58 10 2 2" xfId="18710"/>
    <cellStyle name="Normal 58 10 3" xfId="14301"/>
    <cellStyle name="Normal 58 11" xfId="21567"/>
    <cellStyle name="Normal 58 2" xfId="2514"/>
    <cellStyle name="Normal 58 2 2" xfId="2515"/>
    <cellStyle name="Normal 58 2 2 2" xfId="2516"/>
    <cellStyle name="Normal 58 2 2 2 2" xfId="2517"/>
    <cellStyle name="Normal 58 2 2 2 2 2" xfId="5718"/>
    <cellStyle name="Normal 58 2 2 2 2 2 2" xfId="11687"/>
    <cellStyle name="Normal 58 2 2 2 2 2 2 2" xfId="19645"/>
    <cellStyle name="Normal 58 2 2 2 2 2 3" xfId="15236"/>
    <cellStyle name="Normal 58 2 2 2 2 3" xfId="8649"/>
    <cellStyle name="Normal 58 2 2 2 2 3 2" xfId="17100"/>
    <cellStyle name="Normal 58 2 2 2 2 4" xfId="9916"/>
    <cellStyle name="Normal 58 2 2 2 2 4 2" xfId="17900"/>
    <cellStyle name="Normal 58 2 2 2 2 5" xfId="13484"/>
    <cellStyle name="Normal 58 2 2 2 3" xfId="7071"/>
    <cellStyle name="Normal 58 2 2 2 3 2" xfId="12626"/>
    <cellStyle name="Normal 58 2 2 2 3 2 2" xfId="20577"/>
    <cellStyle name="Normal 58 2 2 2 3 3" xfId="16169"/>
    <cellStyle name="Normal 58 2 2 2 4" xfId="4699"/>
    <cellStyle name="Normal 58 2 2 2 4 2" xfId="10745"/>
    <cellStyle name="Normal 58 2 2 2 4 2 2" xfId="18713"/>
    <cellStyle name="Normal 58 2 2 2 4 3" xfId="14304"/>
    <cellStyle name="Normal 58 2 2 2 5" xfId="21570"/>
    <cellStyle name="Normal 58 2 2 3" xfId="2518"/>
    <cellStyle name="Normal 58 2 2 3 2" xfId="5717"/>
    <cellStyle name="Normal 58 2 2 3 2 2" xfId="11686"/>
    <cellStyle name="Normal 58 2 2 3 2 2 2" xfId="19644"/>
    <cellStyle name="Normal 58 2 2 3 2 3" xfId="15235"/>
    <cellStyle name="Normal 58 2 2 3 3" xfId="8650"/>
    <cellStyle name="Normal 58 2 2 3 3 2" xfId="17101"/>
    <cellStyle name="Normal 58 2 2 3 4" xfId="9917"/>
    <cellStyle name="Normal 58 2 2 3 4 2" xfId="17901"/>
    <cellStyle name="Normal 58 2 2 3 5" xfId="13485"/>
    <cellStyle name="Normal 58 2 2 4" xfId="7070"/>
    <cellStyle name="Normal 58 2 2 4 2" xfId="12625"/>
    <cellStyle name="Normal 58 2 2 4 2 2" xfId="20576"/>
    <cellStyle name="Normal 58 2 2 4 3" xfId="16168"/>
    <cellStyle name="Normal 58 2 2 5" xfId="4698"/>
    <cellStyle name="Normal 58 2 2 5 2" xfId="10744"/>
    <cellStyle name="Normal 58 2 2 5 2 2" xfId="18712"/>
    <cellStyle name="Normal 58 2 2 5 3" xfId="14303"/>
    <cellStyle name="Normal 58 2 2 6" xfId="21569"/>
    <cellStyle name="Normal 58 2 3" xfId="2519"/>
    <cellStyle name="Normal 58 2 3 2" xfId="2520"/>
    <cellStyle name="Normal 58 2 3 2 2" xfId="5719"/>
    <cellStyle name="Normal 58 2 3 2 2 2" xfId="11688"/>
    <cellStyle name="Normal 58 2 3 2 2 2 2" xfId="19646"/>
    <cellStyle name="Normal 58 2 3 2 2 3" xfId="15237"/>
    <cellStyle name="Normal 58 2 3 2 3" xfId="8651"/>
    <cellStyle name="Normal 58 2 3 2 3 2" xfId="17102"/>
    <cellStyle name="Normal 58 2 3 2 4" xfId="9918"/>
    <cellStyle name="Normal 58 2 3 2 4 2" xfId="17902"/>
    <cellStyle name="Normal 58 2 3 2 5" xfId="13486"/>
    <cellStyle name="Normal 58 2 3 3" xfId="7072"/>
    <cellStyle name="Normal 58 2 3 3 2" xfId="12627"/>
    <cellStyle name="Normal 58 2 3 3 2 2" xfId="20578"/>
    <cellStyle name="Normal 58 2 3 3 3" xfId="16170"/>
    <cellStyle name="Normal 58 2 3 4" xfId="4700"/>
    <cellStyle name="Normal 58 2 3 4 2" xfId="10746"/>
    <cellStyle name="Normal 58 2 3 4 2 2" xfId="18714"/>
    <cellStyle name="Normal 58 2 3 4 3" xfId="14305"/>
    <cellStyle name="Normal 58 2 3 5" xfId="21571"/>
    <cellStyle name="Normal 58 2 4" xfId="2521"/>
    <cellStyle name="Normal 58 2 4 2" xfId="5716"/>
    <cellStyle name="Normal 58 2 4 2 2" xfId="11685"/>
    <cellStyle name="Normal 58 2 4 2 2 2" xfId="19643"/>
    <cellStyle name="Normal 58 2 4 2 3" xfId="15234"/>
    <cellStyle name="Normal 58 2 4 3" xfId="8652"/>
    <cellStyle name="Normal 58 2 4 3 2" xfId="17103"/>
    <cellStyle name="Normal 58 2 4 4" xfId="9919"/>
    <cellStyle name="Normal 58 2 4 4 2" xfId="17903"/>
    <cellStyle name="Normal 58 2 4 5" xfId="13487"/>
    <cellStyle name="Normal 58 2 5" xfId="7069"/>
    <cellStyle name="Normal 58 2 5 2" xfId="12624"/>
    <cellStyle name="Normal 58 2 5 2 2" xfId="20575"/>
    <cellStyle name="Normal 58 2 5 3" xfId="16167"/>
    <cellStyle name="Normal 58 2 6" xfId="4697"/>
    <cellStyle name="Normal 58 2 6 2" xfId="10743"/>
    <cellStyle name="Normal 58 2 6 2 2" xfId="18711"/>
    <cellStyle name="Normal 58 2 6 3" xfId="14302"/>
    <cellStyle name="Normal 58 2 7" xfId="21568"/>
    <cellStyle name="Normal 58 3" xfId="2522"/>
    <cellStyle name="Normal 58 3 2" xfId="2523"/>
    <cellStyle name="Normal 58 3 2 2" xfId="2524"/>
    <cellStyle name="Normal 58 3 2 2 2" xfId="2525"/>
    <cellStyle name="Normal 58 3 2 2 2 2" xfId="5722"/>
    <cellStyle name="Normal 58 3 2 2 2 2 2" xfId="11691"/>
    <cellStyle name="Normal 58 3 2 2 2 2 2 2" xfId="19649"/>
    <cellStyle name="Normal 58 3 2 2 2 2 3" xfId="15240"/>
    <cellStyle name="Normal 58 3 2 2 2 3" xfId="8653"/>
    <cellStyle name="Normal 58 3 2 2 2 3 2" xfId="17104"/>
    <cellStyle name="Normal 58 3 2 2 2 4" xfId="9921"/>
    <cellStyle name="Normal 58 3 2 2 2 4 2" xfId="17904"/>
    <cellStyle name="Normal 58 3 2 2 2 5" xfId="13488"/>
    <cellStyle name="Normal 58 3 2 2 3" xfId="7075"/>
    <cellStyle name="Normal 58 3 2 2 3 2" xfId="12630"/>
    <cellStyle name="Normal 58 3 2 2 3 2 2" xfId="20581"/>
    <cellStyle name="Normal 58 3 2 2 3 3" xfId="16173"/>
    <cellStyle name="Normal 58 3 2 2 4" xfId="4703"/>
    <cellStyle name="Normal 58 3 2 2 4 2" xfId="10749"/>
    <cellStyle name="Normal 58 3 2 2 4 2 2" xfId="18717"/>
    <cellStyle name="Normal 58 3 2 2 4 3" xfId="14308"/>
    <cellStyle name="Normal 58 3 2 2 5" xfId="21574"/>
    <cellStyle name="Normal 58 3 2 3" xfId="2526"/>
    <cellStyle name="Normal 58 3 2 3 2" xfId="5721"/>
    <cellStyle name="Normal 58 3 2 3 2 2" xfId="11690"/>
    <cellStyle name="Normal 58 3 2 3 2 2 2" xfId="19648"/>
    <cellStyle name="Normal 58 3 2 3 2 3" xfId="15239"/>
    <cellStyle name="Normal 58 3 2 3 3" xfId="8654"/>
    <cellStyle name="Normal 58 3 2 3 3 2" xfId="17105"/>
    <cellStyle name="Normal 58 3 2 3 4" xfId="9922"/>
    <cellStyle name="Normal 58 3 2 3 4 2" xfId="17905"/>
    <cellStyle name="Normal 58 3 2 3 5" xfId="13489"/>
    <cellStyle name="Normal 58 3 2 4" xfId="7074"/>
    <cellStyle name="Normal 58 3 2 4 2" xfId="12629"/>
    <cellStyle name="Normal 58 3 2 4 2 2" xfId="20580"/>
    <cellStyle name="Normal 58 3 2 4 3" xfId="16172"/>
    <cellStyle name="Normal 58 3 2 5" xfId="4702"/>
    <cellStyle name="Normal 58 3 2 5 2" xfId="10748"/>
    <cellStyle name="Normal 58 3 2 5 2 2" xfId="18716"/>
    <cellStyle name="Normal 58 3 2 5 3" xfId="14307"/>
    <cellStyle name="Normal 58 3 2 6" xfId="21573"/>
    <cellStyle name="Normal 58 3 3" xfId="2527"/>
    <cellStyle name="Normal 58 3 3 2" xfId="2528"/>
    <cellStyle name="Normal 58 3 3 2 2" xfId="5723"/>
    <cellStyle name="Normal 58 3 3 2 2 2" xfId="11692"/>
    <cellStyle name="Normal 58 3 3 2 2 2 2" xfId="19650"/>
    <cellStyle name="Normal 58 3 3 2 2 3" xfId="15241"/>
    <cellStyle name="Normal 58 3 3 2 3" xfId="8655"/>
    <cellStyle name="Normal 58 3 3 2 3 2" xfId="17106"/>
    <cellStyle name="Normal 58 3 3 2 4" xfId="9923"/>
    <cellStyle name="Normal 58 3 3 2 4 2" xfId="17906"/>
    <cellStyle name="Normal 58 3 3 2 5" xfId="13490"/>
    <cellStyle name="Normal 58 3 3 3" xfId="7076"/>
    <cellStyle name="Normal 58 3 3 3 2" xfId="12631"/>
    <cellStyle name="Normal 58 3 3 3 2 2" xfId="20582"/>
    <cellStyle name="Normal 58 3 3 3 3" xfId="16174"/>
    <cellStyle name="Normal 58 3 3 4" xfId="4704"/>
    <cellStyle name="Normal 58 3 3 4 2" xfId="10750"/>
    <cellStyle name="Normal 58 3 3 4 2 2" xfId="18718"/>
    <cellStyle name="Normal 58 3 3 4 3" xfId="14309"/>
    <cellStyle name="Normal 58 3 3 5" xfId="21575"/>
    <cellStyle name="Normal 58 3 4" xfId="2529"/>
    <cellStyle name="Normal 58 3 4 2" xfId="5720"/>
    <cellStyle name="Normal 58 3 4 2 2" xfId="11689"/>
    <cellStyle name="Normal 58 3 4 2 2 2" xfId="19647"/>
    <cellStyle name="Normal 58 3 4 2 3" xfId="15238"/>
    <cellStyle name="Normal 58 3 4 3" xfId="8656"/>
    <cellStyle name="Normal 58 3 4 3 2" xfId="17107"/>
    <cellStyle name="Normal 58 3 4 4" xfId="9924"/>
    <cellStyle name="Normal 58 3 4 4 2" xfId="17907"/>
    <cellStyle name="Normal 58 3 4 5" xfId="13491"/>
    <cellStyle name="Normal 58 3 5" xfId="7073"/>
    <cellStyle name="Normal 58 3 5 2" xfId="12628"/>
    <cellStyle name="Normal 58 3 5 2 2" xfId="20579"/>
    <cellStyle name="Normal 58 3 5 3" xfId="16171"/>
    <cellStyle name="Normal 58 3 6" xfId="4701"/>
    <cellStyle name="Normal 58 3 6 2" xfId="10747"/>
    <cellStyle name="Normal 58 3 6 2 2" xfId="18715"/>
    <cellStyle name="Normal 58 3 6 3" xfId="14306"/>
    <cellStyle name="Normal 58 3 7" xfId="21572"/>
    <cellStyle name="Normal 58 4" xfId="2530"/>
    <cellStyle name="Normal 58 4 2" xfId="2531"/>
    <cellStyle name="Normal 58 4 2 2" xfId="2532"/>
    <cellStyle name="Normal 58 4 2 2 2" xfId="2533"/>
    <cellStyle name="Normal 58 4 2 2 2 2" xfId="5726"/>
    <cellStyle name="Normal 58 4 2 2 2 2 2" xfId="11695"/>
    <cellStyle name="Normal 58 4 2 2 2 2 2 2" xfId="19653"/>
    <cellStyle name="Normal 58 4 2 2 2 2 3" xfId="15244"/>
    <cellStyle name="Normal 58 4 2 2 2 3" xfId="8657"/>
    <cellStyle name="Normal 58 4 2 2 2 3 2" xfId="17108"/>
    <cellStyle name="Normal 58 4 2 2 2 4" xfId="9925"/>
    <cellStyle name="Normal 58 4 2 2 2 4 2" xfId="17908"/>
    <cellStyle name="Normal 58 4 2 2 2 5" xfId="13492"/>
    <cellStyle name="Normal 58 4 2 2 3" xfId="7079"/>
    <cellStyle name="Normal 58 4 2 2 3 2" xfId="12634"/>
    <cellStyle name="Normal 58 4 2 2 3 2 2" xfId="20585"/>
    <cellStyle name="Normal 58 4 2 2 3 3" xfId="16177"/>
    <cellStyle name="Normal 58 4 2 2 4" xfId="4707"/>
    <cellStyle name="Normal 58 4 2 2 4 2" xfId="10753"/>
    <cellStyle name="Normal 58 4 2 2 4 2 2" xfId="18721"/>
    <cellStyle name="Normal 58 4 2 2 4 3" xfId="14312"/>
    <cellStyle name="Normal 58 4 2 2 5" xfId="21578"/>
    <cellStyle name="Normal 58 4 2 3" xfId="2534"/>
    <cellStyle name="Normal 58 4 2 3 2" xfId="5725"/>
    <cellStyle name="Normal 58 4 2 3 2 2" xfId="11694"/>
    <cellStyle name="Normal 58 4 2 3 2 2 2" xfId="19652"/>
    <cellStyle name="Normal 58 4 2 3 2 3" xfId="15243"/>
    <cellStyle name="Normal 58 4 2 3 3" xfId="8658"/>
    <cellStyle name="Normal 58 4 2 3 3 2" xfId="17109"/>
    <cellStyle name="Normal 58 4 2 3 4" xfId="9926"/>
    <cellStyle name="Normal 58 4 2 3 4 2" xfId="17909"/>
    <cellStyle name="Normal 58 4 2 3 5" xfId="13493"/>
    <cellStyle name="Normal 58 4 2 4" xfId="7078"/>
    <cellStyle name="Normal 58 4 2 4 2" xfId="12633"/>
    <cellStyle name="Normal 58 4 2 4 2 2" xfId="20584"/>
    <cellStyle name="Normal 58 4 2 4 3" xfId="16176"/>
    <cellStyle name="Normal 58 4 2 5" xfId="4706"/>
    <cellStyle name="Normal 58 4 2 5 2" xfId="10752"/>
    <cellStyle name="Normal 58 4 2 5 2 2" xfId="18720"/>
    <cellStyle name="Normal 58 4 2 5 3" xfId="14311"/>
    <cellStyle name="Normal 58 4 2 6" xfId="21577"/>
    <cellStyle name="Normal 58 4 3" xfId="2535"/>
    <cellStyle name="Normal 58 4 3 2" xfId="2536"/>
    <cellStyle name="Normal 58 4 3 2 2" xfId="5727"/>
    <cellStyle name="Normal 58 4 3 2 2 2" xfId="11696"/>
    <cellStyle name="Normal 58 4 3 2 2 2 2" xfId="19654"/>
    <cellStyle name="Normal 58 4 3 2 2 3" xfId="15245"/>
    <cellStyle name="Normal 58 4 3 2 3" xfId="8659"/>
    <cellStyle name="Normal 58 4 3 2 3 2" xfId="17110"/>
    <cellStyle name="Normal 58 4 3 2 4" xfId="9927"/>
    <cellStyle name="Normal 58 4 3 2 4 2" xfId="17910"/>
    <cellStyle name="Normal 58 4 3 2 5" xfId="13494"/>
    <cellStyle name="Normal 58 4 3 3" xfId="7080"/>
    <cellStyle name="Normal 58 4 3 3 2" xfId="12635"/>
    <cellStyle name="Normal 58 4 3 3 2 2" xfId="20586"/>
    <cellStyle name="Normal 58 4 3 3 3" xfId="16178"/>
    <cellStyle name="Normal 58 4 3 4" xfId="4708"/>
    <cellStyle name="Normal 58 4 3 4 2" xfId="10754"/>
    <cellStyle name="Normal 58 4 3 4 2 2" xfId="18722"/>
    <cellStyle name="Normal 58 4 3 4 3" xfId="14313"/>
    <cellStyle name="Normal 58 4 3 5" xfId="21579"/>
    <cellStyle name="Normal 58 4 4" xfId="2537"/>
    <cellStyle name="Normal 58 4 4 2" xfId="5724"/>
    <cellStyle name="Normal 58 4 4 2 2" xfId="11693"/>
    <cellStyle name="Normal 58 4 4 2 2 2" xfId="19651"/>
    <cellStyle name="Normal 58 4 4 2 3" xfId="15242"/>
    <cellStyle name="Normal 58 4 4 3" xfId="8660"/>
    <cellStyle name="Normal 58 4 4 3 2" xfId="17111"/>
    <cellStyle name="Normal 58 4 4 4" xfId="9928"/>
    <cellStyle name="Normal 58 4 4 4 2" xfId="17911"/>
    <cellStyle name="Normal 58 4 4 5" xfId="13495"/>
    <cellStyle name="Normal 58 4 5" xfId="7077"/>
    <cellStyle name="Normal 58 4 5 2" xfId="12632"/>
    <cellStyle name="Normal 58 4 5 2 2" xfId="20583"/>
    <cellStyle name="Normal 58 4 5 3" xfId="16175"/>
    <cellStyle name="Normal 58 4 6" xfId="4705"/>
    <cellStyle name="Normal 58 4 6 2" xfId="10751"/>
    <cellStyle name="Normal 58 4 6 2 2" xfId="18719"/>
    <cellStyle name="Normal 58 4 6 3" xfId="14310"/>
    <cellStyle name="Normal 58 4 7" xfId="21576"/>
    <cellStyle name="Normal 58 5" xfId="2538"/>
    <cellStyle name="Normal 58 5 2" xfId="2539"/>
    <cellStyle name="Normal 58 5 2 2" xfId="2540"/>
    <cellStyle name="Normal 58 5 2 2 2" xfId="5729"/>
    <cellStyle name="Normal 58 5 2 2 2 2" xfId="11698"/>
    <cellStyle name="Normal 58 5 2 2 2 2 2" xfId="19656"/>
    <cellStyle name="Normal 58 5 2 2 2 3" xfId="15247"/>
    <cellStyle name="Normal 58 5 2 2 3" xfId="8661"/>
    <cellStyle name="Normal 58 5 2 2 3 2" xfId="17112"/>
    <cellStyle name="Normal 58 5 2 2 4" xfId="9929"/>
    <cellStyle name="Normal 58 5 2 2 4 2" xfId="17912"/>
    <cellStyle name="Normal 58 5 2 2 5" xfId="13496"/>
    <cellStyle name="Normal 58 5 2 3" xfId="7082"/>
    <cellStyle name="Normal 58 5 2 3 2" xfId="12637"/>
    <cellStyle name="Normal 58 5 2 3 2 2" xfId="20588"/>
    <cellStyle name="Normal 58 5 2 3 3" xfId="16180"/>
    <cellStyle name="Normal 58 5 2 4" xfId="4710"/>
    <cellStyle name="Normal 58 5 2 4 2" xfId="10756"/>
    <cellStyle name="Normal 58 5 2 4 2 2" xfId="18724"/>
    <cellStyle name="Normal 58 5 2 4 3" xfId="14315"/>
    <cellStyle name="Normal 58 5 2 5" xfId="21581"/>
    <cellStyle name="Normal 58 5 3" xfId="2541"/>
    <cellStyle name="Normal 58 5 3 2" xfId="5728"/>
    <cellStyle name="Normal 58 5 3 2 2" xfId="11697"/>
    <cellStyle name="Normal 58 5 3 2 2 2" xfId="19655"/>
    <cellStyle name="Normal 58 5 3 2 3" xfId="15246"/>
    <cellStyle name="Normal 58 5 3 3" xfId="8662"/>
    <cellStyle name="Normal 58 5 3 3 2" xfId="17113"/>
    <cellStyle name="Normal 58 5 3 4" xfId="9930"/>
    <cellStyle name="Normal 58 5 3 4 2" xfId="17913"/>
    <cellStyle name="Normal 58 5 3 5" xfId="13497"/>
    <cellStyle name="Normal 58 5 4" xfId="7081"/>
    <cellStyle name="Normal 58 5 4 2" xfId="12636"/>
    <cellStyle name="Normal 58 5 4 2 2" xfId="20587"/>
    <cellStyle name="Normal 58 5 4 3" xfId="16179"/>
    <cellStyle name="Normal 58 5 5" xfId="4709"/>
    <cellStyle name="Normal 58 5 5 2" xfId="10755"/>
    <cellStyle name="Normal 58 5 5 2 2" xfId="18723"/>
    <cellStyle name="Normal 58 5 5 3" xfId="14314"/>
    <cellStyle name="Normal 58 5 6" xfId="21580"/>
    <cellStyle name="Normal 58 6" xfId="2542"/>
    <cellStyle name="Normal 58 6 2" xfId="2543"/>
    <cellStyle name="Normal 58 6 2 2" xfId="2544"/>
    <cellStyle name="Normal 58 6 2 2 2" xfId="5731"/>
    <cellStyle name="Normal 58 6 2 2 2 2" xfId="11700"/>
    <cellStyle name="Normal 58 6 2 2 2 2 2" xfId="19658"/>
    <cellStyle name="Normal 58 6 2 2 2 3" xfId="15249"/>
    <cellStyle name="Normal 58 6 2 2 3" xfId="8664"/>
    <cellStyle name="Normal 58 6 2 2 3 2" xfId="17114"/>
    <cellStyle name="Normal 58 6 2 2 4" xfId="9931"/>
    <cellStyle name="Normal 58 6 2 2 4 2" xfId="17914"/>
    <cellStyle name="Normal 58 6 2 2 5" xfId="13498"/>
    <cellStyle name="Normal 58 6 2 3" xfId="7084"/>
    <cellStyle name="Normal 58 6 2 3 2" xfId="12639"/>
    <cellStyle name="Normal 58 6 2 3 2 2" xfId="20590"/>
    <cellStyle name="Normal 58 6 2 3 3" xfId="16182"/>
    <cellStyle name="Normal 58 6 2 4" xfId="4712"/>
    <cellStyle name="Normal 58 6 2 4 2" xfId="10758"/>
    <cellStyle name="Normal 58 6 2 4 2 2" xfId="18726"/>
    <cellStyle name="Normal 58 6 2 4 3" xfId="14317"/>
    <cellStyle name="Normal 58 6 2 5" xfId="21583"/>
    <cellStyle name="Normal 58 6 3" xfId="2545"/>
    <cellStyle name="Normal 58 6 3 2" xfId="5730"/>
    <cellStyle name="Normal 58 6 3 2 2" xfId="11699"/>
    <cellStyle name="Normal 58 6 3 2 2 2" xfId="19657"/>
    <cellStyle name="Normal 58 6 3 2 3" xfId="15248"/>
    <cellStyle name="Normal 58 6 3 3" xfId="8665"/>
    <cellStyle name="Normal 58 6 3 3 2" xfId="17115"/>
    <cellStyle name="Normal 58 6 3 4" xfId="9932"/>
    <cellStyle name="Normal 58 6 3 4 2" xfId="17915"/>
    <cellStyle name="Normal 58 6 3 5" xfId="13499"/>
    <cellStyle name="Normal 58 6 4" xfId="7083"/>
    <cellStyle name="Normal 58 6 4 2" xfId="12638"/>
    <cellStyle name="Normal 58 6 4 2 2" xfId="20589"/>
    <cellStyle name="Normal 58 6 4 3" xfId="16181"/>
    <cellStyle name="Normal 58 6 5" xfId="4711"/>
    <cellStyle name="Normal 58 6 5 2" xfId="10757"/>
    <cellStyle name="Normal 58 6 5 2 2" xfId="18725"/>
    <cellStyle name="Normal 58 6 5 3" xfId="14316"/>
    <cellStyle name="Normal 58 6 6" xfId="21582"/>
    <cellStyle name="Normal 58 7" xfId="2546"/>
    <cellStyle name="Normal 58 7 2" xfId="2547"/>
    <cellStyle name="Normal 58 7 2 2" xfId="5732"/>
    <cellStyle name="Normal 58 7 2 2 2" xfId="11701"/>
    <cellStyle name="Normal 58 7 2 2 2 2" xfId="19659"/>
    <cellStyle name="Normal 58 7 2 2 3" xfId="15250"/>
    <cellStyle name="Normal 58 7 2 3" xfId="8667"/>
    <cellStyle name="Normal 58 7 2 3 2" xfId="17116"/>
    <cellStyle name="Normal 58 7 2 4" xfId="9933"/>
    <cellStyle name="Normal 58 7 2 4 2" xfId="17916"/>
    <cellStyle name="Normal 58 7 2 5" xfId="13500"/>
    <cellStyle name="Normal 58 7 3" xfId="7085"/>
    <cellStyle name="Normal 58 7 3 2" xfId="12640"/>
    <cellStyle name="Normal 58 7 3 2 2" xfId="20591"/>
    <cellStyle name="Normal 58 7 3 3" xfId="16183"/>
    <cellStyle name="Normal 58 7 4" xfId="4713"/>
    <cellStyle name="Normal 58 7 4 2" xfId="10759"/>
    <cellStyle name="Normal 58 7 4 2 2" xfId="18727"/>
    <cellStyle name="Normal 58 7 4 3" xfId="14318"/>
    <cellStyle name="Normal 58 7 5" xfId="21584"/>
    <cellStyle name="Normal 58 8" xfId="2548"/>
    <cellStyle name="Normal 58 8 2" xfId="5715"/>
    <cellStyle name="Normal 58 8 2 2" xfId="11684"/>
    <cellStyle name="Normal 58 8 2 2 2" xfId="19642"/>
    <cellStyle name="Normal 58 8 2 3" xfId="15233"/>
    <cellStyle name="Normal 58 8 3" xfId="8668"/>
    <cellStyle name="Normal 58 8 3 2" xfId="17117"/>
    <cellStyle name="Normal 58 8 4" xfId="9934"/>
    <cellStyle name="Normal 58 8 4 2" xfId="17917"/>
    <cellStyle name="Normal 58 8 5" xfId="13501"/>
    <cellStyle name="Normal 58 9" xfId="7068"/>
    <cellStyle name="Normal 58 9 2" xfId="12623"/>
    <cellStyle name="Normal 58 9 2 2" xfId="20574"/>
    <cellStyle name="Normal 58 9 3" xfId="16166"/>
    <cellStyle name="Normal 59" xfId="2549"/>
    <cellStyle name="Normal 59 10" xfId="4714"/>
    <cellStyle name="Normal 59 10 2" xfId="10760"/>
    <cellStyle name="Normal 59 10 2 2" xfId="18728"/>
    <cellStyle name="Normal 59 10 3" xfId="14319"/>
    <cellStyle name="Normal 59 11" xfId="21585"/>
    <cellStyle name="Normal 59 2" xfId="2550"/>
    <cellStyle name="Normal 59 2 2" xfId="2551"/>
    <cellStyle name="Normal 59 2 2 2" xfId="2552"/>
    <cellStyle name="Normal 59 2 2 2 2" xfId="2553"/>
    <cellStyle name="Normal 59 2 2 2 2 2" xfId="5736"/>
    <cellStyle name="Normal 59 2 2 2 2 2 2" xfId="11705"/>
    <cellStyle name="Normal 59 2 2 2 2 2 2 2" xfId="19663"/>
    <cellStyle name="Normal 59 2 2 2 2 2 3" xfId="15254"/>
    <cellStyle name="Normal 59 2 2 2 2 3" xfId="8670"/>
    <cellStyle name="Normal 59 2 2 2 2 3 2" xfId="17118"/>
    <cellStyle name="Normal 59 2 2 2 2 4" xfId="9935"/>
    <cellStyle name="Normal 59 2 2 2 2 4 2" xfId="17918"/>
    <cellStyle name="Normal 59 2 2 2 2 5" xfId="13502"/>
    <cellStyle name="Normal 59 2 2 2 3" xfId="7089"/>
    <cellStyle name="Normal 59 2 2 2 3 2" xfId="12644"/>
    <cellStyle name="Normal 59 2 2 2 3 2 2" xfId="20595"/>
    <cellStyle name="Normal 59 2 2 2 3 3" xfId="16187"/>
    <cellStyle name="Normal 59 2 2 2 4" xfId="4717"/>
    <cellStyle name="Normal 59 2 2 2 4 2" xfId="10763"/>
    <cellStyle name="Normal 59 2 2 2 4 2 2" xfId="18731"/>
    <cellStyle name="Normal 59 2 2 2 4 3" xfId="14322"/>
    <cellStyle name="Normal 59 2 2 2 5" xfId="21588"/>
    <cellStyle name="Normal 59 2 2 3" xfId="2554"/>
    <cellStyle name="Normal 59 2 2 3 2" xfId="5735"/>
    <cellStyle name="Normal 59 2 2 3 2 2" xfId="11704"/>
    <cellStyle name="Normal 59 2 2 3 2 2 2" xfId="19662"/>
    <cellStyle name="Normal 59 2 2 3 2 3" xfId="15253"/>
    <cellStyle name="Normal 59 2 2 3 3" xfId="8671"/>
    <cellStyle name="Normal 59 2 2 3 3 2" xfId="17119"/>
    <cellStyle name="Normal 59 2 2 3 4" xfId="9936"/>
    <cellStyle name="Normal 59 2 2 3 4 2" xfId="17919"/>
    <cellStyle name="Normal 59 2 2 3 5" xfId="13503"/>
    <cellStyle name="Normal 59 2 2 4" xfId="7088"/>
    <cellStyle name="Normal 59 2 2 4 2" xfId="12643"/>
    <cellStyle name="Normal 59 2 2 4 2 2" xfId="20594"/>
    <cellStyle name="Normal 59 2 2 4 3" xfId="16186"/>
    <cellStyle name="Normal 59 2 2 5" xfId="4716"/>
    <cellStyle name="Normal 59 2 2 5 2" xfId="10762"/>
    <cellStyle name="Normal 59 2 2 5 2 2" xfId="18730"/>
    <cellStyle name="Normal 59 2 2 5 3" xfId="14321"/>
    <cellStyle name="Normal 59 2 2 6" xfId="21587"/>
    <cellStyle name="Normal 59 2 3" xfId="2555"/>
    <cellStyle name="Normal 59 2 3 2" xfId="2556"/>
    <cellStyle name="Normal 59 2 3 2 2" xfId="5737"/>
    <cellStyle name="Normal 59 2 3 2 2 2" xfId="11706"/>
    <cellStyle name="Normal 59 2 3 2 2 2 2" xfId="19664"/>
    <cellStyle name="Normal 59 2 3 2 2 3" xfId="15255"/>
    <cellStyle name="Normal 59 2 3 2 3" xfId="8672"/>
    <cellStyle name="Normal 59 2 3 2 3 2" xfId="17120"/>
    <cellStyle name="Normal 59 2 3 2 4" xfId="9937"/>
    <cellStyle name="Normal 59 2 3 2 4 2" xfId="17920"/>
    <cellStyle name="Normal 59 2 3 2 5" xfId="13504"/>
    <cellStyle name="Normal 59 2 3 3" xfId="7090"/>
    <cellStyle name="Normal 59 2 3 3 2" xfId="12645"/>
    <cellStyle name="Normal 59 2 3 3 2 2" xfId="20596"/>
    <cellStyle name="Normal 59 2 3 3 3" xfId="16188"/>
    <cellStyle name="Normal 59 2 3 4" xfId="4718"/>
    <cellStyle name="Normal 59 2 3 4 2" xfId="10764"/>
    <cellStyle name="Normal 59 2 3 4 2 2" xfId="18732"/>
    <cellStyle name="Normal 59 2 3 4 3" xfId="14323"/>
    <cellStyle name="Normal 59 2 3 5" xfId="21589"/>
    <cellStyle name="Normal 59 2 4" xfId="2557"/>
    <cellStyle name="Normal 59 2 4 2" xfId="5734"/>
    <cellStyle name="Normal 59 2 4 2 2" xfId="11703"/>
    <cellStyle name="Normal 59 2 4 2 2 2" xfId="19661"/>
    <cellStyle name="Normal 59 2 4 2 3" xfId="15252"/>
    <cellStyle name="Normal 59 2 4 3" xfId="8673"/>
    <cellStyle name="Normal 59 2 4 3 2" xfId="17121"/>
    <cellStyle name="Normal 59 2 4 4" xfId="9938"/>
    <cellStyle name="Normal 59 2 4 4 2" xfId="17921"/>
    <cellStyle name="Normal 59 2 4 5" xfId="13505"/>
    <cellStyle name="Normal 59 2 5" xfId="7087"/>
    <cellStyle name="Normal 59 2 5 2" xfId="12642"/>
    <cellStyle name="Normal 59 2 5 2 2" xfId="20593"/>
    <cellStyle name="Normal 59 2 5 3" xfId="16185"/>
    <cellStyle name="Normal 59 2 6" xfId="4715"/>
    <cellStyle name="Normal 59 2 6 2" xfId="10761"/>
    <cellStyle name="Normal 59 2 6 2 2" xfId="18729"/>
    <cellStyle name="Normal 59 2 6 3" xfId="14320"/>
    <cellStyle name="Normal 59 2 7" xfId="21586"/>
    <cellStyle name="Normal 59 3" xfId="2558"/>
    <cellStyle name="Normal 59 3 2" xfId="2559"/>
    <cellStyle name="Normal 59 3 2 2" xfId="2560"/>
    <cellStyle name="Normal 59 3 2 2 2" xfId="2561"/>
    <cellStyle name="Normal 59 3 2 2 2 2" xfId="5740"/>
    <cellStyle name="Normal 59 3 2 2 2 2 2" xfId="11709"/>
    <cellStyle name="Normal 59 3 2 2 2 2 2 2" xfId="19667"/>
    <cellStyle name="Normal 59 3 2 2 2 2 3" xfId="15258"/>
    <cellStyle name="Normal 59 3 2 2 2 3" xfId="8674"/>
    <cellStyle name="Normal 59 3 2 2 2 3 2" xfId="17122"/>
    <cellStyle name="Normal 59 3 2 2 2 4" xfId="9939"/>
    <cellStyle name="Normal 59 3 2 2 2 4 2" xfId="17922"/>
    <cellStyle name="Normal 59 3 2 2 2 5" xfId="13506"/>
    <cellStyle name="Normal 59 3 2 2 3" xfId="7093"/>
    <cellStyle name="Normal 59 3 2 2 3 2" xfId="12648"/>
    <cellStyle name="Normal 59 3 2 2 3 2 2" xfId="20599"/>
    <cellStyle name="Normal 59 3 2 2 3 3" xfId="16191"/>
    <cellStyle name="Normal 59 3 2 2 4" xfId="4721"/>
    <cellStyle name="Normal 59 3 2 2 4 2" xfId="10767"/>
    <cellStyle name="Normal 59 3 2 2 4 2 2" xfId="18735"/>
    <cellStyle name="Normal 59 3 2 2 4 3" xfId="14326"/>
    <cellStyle name="Normal 59 3 2 2 5" xfId="21592"/>
    <cellStyle name="Normal 59 3 2 3" xfId="2562"/>
    <cellStyle name="Normal 59 3 2 3 2" xfId="5739"/>
    <cellStyle name="Normal 59 3 2 3 2 2" xfId="11708"/>
    <cellStyle name="Normal 59 3 2 3 2 2 2" xfId="19666"/>
    <cellStyle name="Normal 59 3 2 3 2 3" xfId="15257"/>
    <cellStyle name="Normal 59 3 2 3 3" xfId="8675"/>
    <cellStyle name="Normal 59 3 2 3 3 2" xfId="17123"/>
    <cellStyle name="Normal 59 3 2 3 4" xfId="9940"/>
    <cellStyle name="Normal 59 3 2 3 4 2" xfId="17923"/>
    <cellStyle name="Normal 59 3 2 3 5" xfId="13507"/>
    <cellStyle name="Normal 59 3 2 4" xfId="7092"/>
    <cellStyle name="Normal 59 3 2 4 2" xfId="12647"/>
    <cellStyle name="Normal 59 3 2 4 2 2" xfId="20598"/>
    <cellStyle name="Normal 59 3 2 4 3" xfId="16190"/>
    <cellStyle name="Normal 59 3 2 5" xfId="4720"/>
    <cellStyle name="Normal 59 3 2 5 2" xfId="10766"/>
    <cellStyle name="Normal 59 3 2 5 2 2" xfId="18734"/>
    <cellStyle name="Normal 59 3 2 5 3" xfId="14325"/>
    <cellStyle name="Normal 59 3 2 6" xfId="21591"/>
    <cellStyle name="Normal 59 3 3" xfId="2563"/>
    <cellStyle name="Normal 59 3 3 2" xfId="2564"/>
    <cellStyle name="Normal 59 3 3 2 2" xfId="5741"/>
    <cellStyle name="Normal 59 3 3 2 2 2" xfId="11710"/>
    <cellStyle name="Normal 59 3 3 2 2 2 2" xfId="19668"/>
    <cellStyle name="Normal 59 3 3 2 2 3" xfId="15259"/>
    <cellStyle name="Normal 59 3 3 2 3" xfId="8676"/>
    <cellStyle name="Normal 59 3 3 2 3 2" xfId="17124"/>
    <cellStyle name="Normal 59 3 3 2 4" xfId="9941"/>
    <cellStyle name="Normal 59 3 3 2 4 2" xfId="17924"/>
    <cellStyle name="Normal 59 3 3 2 5" xfId="13508"/>
    <cellStyle name="Normal 59 3 3 3" xfId="7094"/>
    <cellStyle name="Normal 59 3 3 3 2" xfId="12649"/>
    <cellStyle name="Normal 59 3 3 3 2 2" xfId="20600"/>
    <cellStyle name="Normal 59 3 3 3 3" xfId="16192"/>
    <cellStyle name="Normal 59 3 3 4" xfId="4722"/>
    <cellStyle name="Normal 59 3 3 4 2" xfId="10768"/>
    <cellStyle name="Normal 59 3 3 4 2 2" xfId="18736"/>
    <cellStyle name="Normal 59 3 3 4 3" xfId="14327"/>
    <cellStyle name="Normal 59 3 3 5" xfId="21593"/>
    <cellStyle name="Normal 59 3 4" xfId="2565"/>
    <cellStyle name="Normal 59 3 4 2" xfId="5738"/>
    <cellStyle name="Normal 59 3 4 2 2" xfId="11707"/>
    <cellStyle name="Normal 59 3 4 2 2 2" xfId="19665"/>
    <cellStyle name="Normal 59 3 4 2 3" xfId="15256"/>
    <cellStyle name="Normal 59 3 4 3" xfId="8677"/>
    <cellStyle name="Normal 59 3 4 3 2" xfId="17125"/>
    <cellStyle name="Normal 59 3 4 4" xfId="9942"/>
    <cellStyle name="Normal 59 3 4 4 2" xfId="17925"/>
    <cellStyle name="Normal 59 3 4 5" xfId="13509"/>
    <cellStyle name="Normal 59 3 5" xfId="7091"/>
    <cellStyle name="Normal 59 3 5 2" xfId="12646"/>
    <cellStyle name="Normal 59 3 5 2 2" xfId="20597"/>
    <cellStyle name="Normal 59 3 5 3" xfId="16189"/>
    <cellStyle name="Normal 59 3 6" xfId="4719"/>
    <cellStyle name="Normal 59 3 6 2" xfId="10765"/>
    <cellStyle name="Normal 59 3 6 2 2" xfId="18733"/>
    <cellStyle name="Normal 59 3 6 3" xfId="14324"/>
    <cellStyle name="Normal 59 3 7" xfId="21590"/>
    <cellStyle name="Normal 59 4" xfId="2566"/>
    <cellStyle name="Normal 59 4 2" xfId="2567"/>
    <cellStyle name="Normal 59 4 2 2" xfId="2568"/>
    <cellStyle name="Normal 59 4 2 2 2" xfId="2569"/>
    <cellStyle name="Normal 59 4 2 2 2 2" xfId="5744"/>
    <cellStyle name="Normal 59 4 2 2 2 2 2" xfId="11713"/>
    <cellStyle name="Normal 59 4 2 2 2 2 2 2" xfId="19671"/>
    <cellStyle name="Normal 59 4 2 2 2 2 3" xfId="15262"/>
    <cellStyle name="Normal 59 4 2 2 2 3" xfId="8678"/>
    <cellStyle name="Normal 59 4 2 2 2 3 2" xfId="17126"/>
    <cellStyle name="Normal 59 4 2 2 2 4" xfId="9943"/>
    <cellStyle name="Normal 59 4 2 2 2 4 2" xfId="17926"/>
    <cellStyle name="Normal 59 4 2 2 2 5" xfId="13510"/>
    <cellStyle name="Normal 59 4 2 2 3" xfId="7097"/>
    <cellStyle name="Normal 59 4 2 2 3 2" xfId="12652"/>
    <cellStyle name="Normal 59 4 2 2 3 2 2" xfId="20603"/>
    <cellStyle name="Normal 59 4 2 2 3 3" xfId="16195"/>
    <cellStyle name="Normal 59 4 2 2 4" xfId="4725"/>
    <cellStyle name="Normal 59 4 2 2 4 2" xfId="10771"/>
    <cellStyle name="Normal 59 4 2 2 4 2 2" xfId="18739"/>
    <cellStyle name="Normal 59 4 2 2 4 3" xfId="14330"/>
    <cellStyle name="Normal 59 4 2 2 5" xfId="21596"/>
    <cellStyle name="Normal 59 4 2 3" xfId="2570"/>
    <cellStyle name="Normal 59 4 2 3 2" xfId="5743"/>
    <cellStyle name="Normal 59 4 2 3 2 2" xfId="11712"/>
    <cellStyle name="Normal 59 4 2 3 2 2 2" xfId="19670"/>
    <cellStyle name="Normal 59 4 2 3 2 3" xfId="15261"/>
    <cellStyle name="Normal 59 4 2 3 3" xfId="8679"/>
    <cellStyle name="Normal 59 4 2 3 3 2" xfId="17127"/>
    <cellStyle name="Normal 59 4 2 3 4" xfId="9944"/>
    <cellStyle name="Normal 59 4 2 3 4 2" xfId="17927"/>
    <cellStyle name="Normal 59 4 2 3 5" xfId="13511"/>
    <cellStyle name="Normal 59 4 2 4" xfId="7096"/>
    <cellStyle name="Normal 59 4 2 4 2" xfId="12651"/>
    <cellStyle name="Normal 59 4 2 4 2 2" xfId="20602"/>
    <cellStyle name="Normal 59 4 2 4 3" xfId="16194"/>
    <cellStyle name="Normal 59 4 2 5" xfId="4724"/>
    <cellStyle name="Normal 59 4 2 5 2" xfId="10770"/>
    <cellStyle name="Normal 59 4 2 5 2 2" xfId="18738"/>
    <cellStyle name="Normal 59 4 2 5 3" xfId="14329"/>
    <cellStyle name="Normal 59 4 2 6" xfId="21595"/>
    <cellStyle name="Normal 59 4 3" xfId="2571"/>
    <cellStyle name="Normal 59 4 3 2" xfId="2572"/>
    <cellStyle name="Normal 59 4 3 2 2" xfId="5745"/>
    <cellStyle name="Normal 59 4 3 2 2 2" xfId="11714"/>
    <cellStyle name="Normal 59 4 3 2 2 2 2" xfId="19672"/>
    <cellStyle name="Normal 59 4 3 2 2 3" xfId="15263"/>
    <cellStyle name="Normal 59 4 3 2 3" xfId="8680"/>
    <cellStyle name="Normal 59 4 3 2 3 2" xfId="17128"/>
    <cellStyle name="Normal 59 4 3 2 4" xfId="9945"/>
    <cellStyle name="Normal 59 4 3 2 4 2" xfId="17928"/>
    <cellStyle name="Normal 59 4 3 2 5" xfId="13512"/>
    <cellStyle name="Normal 59 4 3 3" xfId="7098"/>
    <cellStyle name="Normal 59 4 3 3 2" xfId="12653"/>
    <cellStyle name="Normal 59 4 3 3 2 2" xfId="20604"/>
    <cellStyle name="Normal 59 4 3 3 3" xfId="16196"/>
    <cellStyle name="Normal 59 4 3 4" xfId="4726"/>
    <cellStyle name="Normal 59 4 3 4 2" xfId="10772"/>
    <cellStyle name="Normal 59 4 3 4 2 2" xfId="18740"/>
    <cellStyle name="Normal 59 4 3 4 3" xfId="14331"/>
    <cellStyle name="Normal 59 4 3 5" xfId="21597"/>
    <cellStyle name="Normal 59 4 4" xfId="2573"/>
    <cellStyle name="Normal 59 4 4 2" xfId="5742"/>
    <cellStyle name="Normal 59 4 4 2 2" xfId="11711"/>
    <cellStyle name="Normal 59 4 4 2 2 2" xfId="19669"/>
    <cellStyle name="Normal 59 4 4 2 3" xfId="15260"/>
    <cellStyle name="Normal 59 4 4 3" xfId="8681"/>
    <cellStyle name="Normal 59 4 4 3 2" xfId="17129"/>
    <cellStyle name="Normal 59 4 4 4" xfId="9946"/>
    <cellStyle name="Normal 59 4 4 4 2" xfId="17929"/>
    <cellStyle name="Normal 59 4 4 5" xfId="13513"/>
    <cellStyle name="Normal 59 4 5" xfId="7095"/>
    <cellStyle name="Normal 59 4 5 2" xfId="12650"/>
    <cellStyle name="Normal 59 4 5 2 2" xfId="20601"/>
    <cellStyle name="Normal 59 4 5 3" xfId="16193"/>
    <cellStyle name="Normal 59 4 6" xfId="4723"/>
    <cellStyle name="Normal 59 4 6 2" xfId="10769"/>
    <cellStyle name="Normal 59 4 6 2 2" xfId="18737"/>
    <cellStyle name="Normal 59 4 6 3" xfId="14328"/>
    <cellStyle name="Normal 59 4 7" xfId="21594"/>
    <cellStyle name="Normal 59 5" xfId="2574"/>
    <cellStyle name="Normal 59 5 2" xfId="2575"/>
    <cellStyle name="Normal 59 5 2 2" xfId="2576"/>
    <cellStyle name="Normal 59 5 2 2 2" xfId="5747"/>
    <cellStyle name="Normal 59 5 2 2 2 2" xfId="11716"/>
    <cellStyle name="Normal 59 5 2 2 2 2 2" xfId="19674"/>
    <cellStyle name="Normal 59 5 2 2 2 3" xfId="15265"/>
    <cellStyle name="Normal 59 5 2 2 3" xfId="8682"/>
    <cellStyle name="Normal 59 5 2 2 3 2" xfId="17130"/>
    <cellStyle name="Normal 59 5 2 2 4" xfId="9947"/>
    <cellStyle name="Normal 59 5 2 2 4 2" xfId="17930"/>
    <cellStyle name="Normal 59 5 2 2 5" xfId="13514"/>
    <cellStyle name="Normal 59 5 2 3" xfId="7100"/>
    <cellStyle name="Normal 59 5 2 3 2" xfId="12655"/>
    <cellStyle name="Normal 59 5 2 3 2 2" xfId="20606"/>
    <cellStyle name="Normal 59 5 2 3 3" xfId="16198"/>
    <cellStyle name="Normal 59 5 2 4" xfId="4728"/>
    <cellStyle name="Normal 59 5 2 4 2" xfId="10774"/>
    <cellStyle name="Normal 59 5 2 4 2 2" xfId="18742"/>
    <cellStyle name="Normal 59 5 2 4 3" xfId="14333"/>
    <cellStyle name="Normal 59 5 2 5" xfId="21599"/>
    <cellStyle name="Normal 59 5 3" xfId="2577"/>
    <cellStyle name="Normal 59 5 3 2" xfId="5746"/>
    <cellStyle name="Normal 59 5 3 2 2" xfId="11715"/>
    <cellStyle name="Normal 59 5 3 2 2 2" xfId="19673"/>
    <cellStyle name="Normal 59 5 3 2 3" xfId="15264"/>
    <cellStyle name="Normal 59 5 3 3" xfId="8683"/>
    <cellStyle name="Normal 59 5 3 3 2" xfId="17131"/>
    <cellStyle name="Normal 59 5 3 4" xfId="9948"/>
    <cellStyle name="Normal 59 5 3 4 2" xfId="17931"/>
    <cellStyle name="Normal 59 5 3 5" xfId="13515"/>
    <cellStyle name="Normal 59 5 4" xfId="7099"/>
    <cellStyle name="Normal 59 5 4 2" xfId="12654"/>
    <cellStyle name="Normal 59 5 4 2 2" xfId="20605"/>
    <cellStyle name="Normal 59 5 4 3" xfId="16197"/>
    <cellStyle name="Normal 59 5 5" xfId="4727"/>
    <cellStyle name="Normal 59 5 5 2" xfId="10773"/>
    <cellStyle name="Normal 59 5 5 2 2" xfId="18741"/>
    <cellStyle name="Normal 59 5 5 3" xfId="14332"/>
    <cellStyle name="Normal 59 5 6" xfId="21598"/>
    <cellStyle name="Normal 59 6" xfId="2578"/>
    <cellStyle name="Normal 59 6 2" xfId="2579"/>
    <cellStyle name="Normal 59 6 2 2" xfId="2580"/>
    <cellStyle name="Normal 59 6 2 2 2" xfId="5749"/>
    <cellStyle name="Normal 59 6 2 2 2 2" xfId="11718"/>
    <cellStyle name="Normal 59 6 2 2 2 2 2" xfId="19676"/>
    <cellStyle name="Normal 59 6 2 2 2 3" xfId="15267"/>
    <cellStyle name="Normal 59 6 2 2 3" xfId="8684"/>
    <cellStyle name="Normal 59 6 2 2 3 2" xfId="17132"/>
    <cellStyle name="Normal 59 6 2 2 4" xfId="9949"/>
    <cellStyle name="Normal 59 6 2 2 4 2" xfId="17932"/>
    <cellStyle name="Normal 59 6 2 2 5" xfId="13516"/>
    <cellStyle name="Normal 59 6 2 3" xfId="7102"/>
    <cellStyle name="Normal 59 6 2 3 2" xfId="12657"/>
    <cellStyle name="Normal 59 6 2 3 2 2" xfId="20608"/>
    <cellStyle name="Normal 59 6 2 3 3" xfId="16200"/>
    <cellStyle name="Normal 59 6 2 4" xfId="4730"/>
    <cellStyle name="Normal 59 6 2 4 2" xfId="10776"/>
    <cellStyle name="Normal 59 6 2 4 2 2" xfId="18744"/>
    <cellStyle name="Normal 59 6 2 4 3" xfId="14335"/>
    <cellStyle name="Normal 59 6 2 5" xfId="21601"/>
    <cellStyle name="Normal 59 6 3" xfId="2581"/>
    <cellStyle name="Normal 59 6 3 2" xfId="5748"/>
    <cellStyle name="Normal 59 6 3 2 2" xfId="11717"/>
    <cellStyle name="Normal 59 6 3 2 2 2" xfId="19675"/>
    <cellStyle name="Normal 59 6 3 2 3" xfId="15266"/>
    <cellStyle name="Normal 59 6 3 3" xfId="8685"/>
    <cellStyle name="Normal 59 6 3 3 2" xfId="17133"/>
    <cellStyle name="Normal 59 6 3 4" xfId="9950"/>
    <cellStyle name="Normal 59 6 3 4 2" xfId="17933"/>
    <cellStyle name="Normal 59 6 3 5" xfId="13517"/>
    <cellStyle name="Normal 59 6 4" xfId="7101"/>
    <cellStyle name="Normal 59 6 4 2" xfId="12656"/>
    <cellStyle name="Normal 59 6 4 2 2" xfId="20607"/>
    <cellStyle name="Normal 59 6 4 3" xfId="16199"/>
    <cellStyle name="Normal 59 6 5" xfId="4729"/>
    <cellStyle name="Normal 59 6 5 2" xfId="10775"/>
    <cellStyle name="Normal 59 6 5 2 2" xfId="18743"/>
    <cellStyle name="Normal 59 6 5 3" xfId="14334"/>
    <cellStyle name="Normal 59 6 6" xfId="21600"/>
    <cellStyle name="Normal 59 7" xfId="2582"/>
    <cellStyle name="Normal 59 7 2" xfId="2583"/>
    <cellStyle name="Normal 59 7 2 2" xfId="5750"/>
    <cellStyle name="Normal 59 7 2 2 2" xfId="11719"/>
    <cellStyle name="Normal 59 7 2 2 2 2" xfId="19677"/>
    <cellStyle name="Normal 59 7 2 2 3" xfId="15268"/>
    <cellStyle name="Normal 59 7 2 3" xfId="8686"/>
    <cellStyle name="Normal 59 7 2 3 2" xfId="17134"/>
    <cellStyle name="Normal 59 7 2 4" xfId="9951"/>
    <cellStyle name="Normal 59 7 2 4 2" xfId="17934"/>
    <cellStyle name="Normal 59 7 2 5" xfId="13518"/>
    <cellStyle name="Normal 59 7 3" xfId="7103"/>
    <cellStyle name="Normal 59 7 3 2" xfId="12658"/>
    <cellStyle name="Normal 59 7 3 2 2" xfId="20609"/>
    <cellStyle name="Normal 59 7 3 3" xfId="16201"/>
    <cellStyle name="Normal 59 7 4" xfId="4731"/>
    <cellStyle name="Normal 59 7 4 2" xfId="10777"/>
    <cellStyle name="Normal 59 7 4 2 2" xfId="18745"/>
    <cellStyle name="Normal 59 7 4 3" xfId="14336"/>
    <cellStyle name="Normal 59 7 5" xfId="21602"/>
    <cellStyle name="Normal 59 8" xfId="2584"/>
    <cellStyle name="Normal 59 8 2" xfId="5733"/>
    <cellStyle name="Normal 59 8 2 2" xfId="11702"/>
    <cellStyle name="Normal 59 8 2 2 2" xfId="19660"/>
    <cellStyle name="Normal 59 8 2 3" xfId="15251"/>
    <cellStyle name="Normal 59 8 3" xfId="8687"/>
    <cellStyle name="Normal 59 8 3 2" xfId="17135"/>
    <cellStyle name="Normal 59 8 4" xfId="9952"/>
    <cellStyle name="Normal 59 8 4 2" xfId="17935"/>
    <cellStyle name="Normal 59 8 5" xfId="13519"/>
    <cellStyle name="Normal 59 9" xfId="7086"/>
    <cellStyle name="Normal 59 9 2" xfId="12641"/>
    <cellStyle name="Normal 59 9 2 2" xfId="20592"/>
    <cellStyle name="Normal 59 9 3" xfId="16184"/>
    <cellStyle name="Normal 6" xfId="2585"/>
    <cellStyle name="Normal 6 2" xfId="2586"/>
    <cellStyle name="Normal 6 3" xfId="2587"/>
    <cellStyle name="Normal 60" xfId="2588"/>
    <cellStyle name="Normal 61" xfId="2589"/>
    <cellStyle name="Normal 61 2" xfId="2590"/>
    <cellStyle name="Normal 61 2 2" xfId="22143"/>
    <cellStyle name="Normal 61 2 3" xfId="22175"/>
    <cellStyle name="Normal 62" xfId="2591"/>
    <cellStyle name="Normal 62 2" xfId="2592"/>
    <cellStyle name="Normal 62 2 2" xfId="22144"/>
    <cellStyle name="Normal 62 2 3" xfId="22176"/>
    <cellStyle name="Normal 63" xfId="2593"/>
    <cellStyle name="Normal 63 2" xfId="2594"/>
    <cellStyle name="Normal 63 2 2" xfId="22145"/>
    <cellStyle name="Normal 63 2 3" xfId="22177"/>
    <cellStyle name="Normal 64" xfId="2595"/>
    <cellStyle name="Normal 64 2" xfId="2596"/>
    <cellStyle name="Normal 64 2 2" xfId="22146"/>
    <cellStyle name="Normal 64 2 3" xfId="22178"/>
    <cellStyle name="Normal 65" xfId="2597"/>
    <cellStyle name="Normal 65 2" xfId="2598"/>
    <cellStyle name="Normal 65 2 2" xfId="22147"/>
    <cellStyle name="Normal 65 2 3" xfId="22179"/>
    <cellStyle name="Normal 66" xfId="2599"/>
    <cellStyle name="Normal 66 2" xfId="2600"/>
    <cellStyle name="Normal 66 2 2" xfId="22148"/>
    <cellStyle name="Normal 66 2 3" xfId="22180"/>
    <cellStyle name="Normal 67" xfId="2601"/>
    <cellStyle name="Normal 67 2" xfId="2602"/>
    <cellStyle name="Normal 67 2 2" xfId="22149"/>
    <cellStyle name="Normal 67 2 3" xfId="22181"/>
    <cellStyle name="Normal 68" xfId="2603"/>
    <cellStyle name="Normal 69" xfId="2604"/>
    <cellStyle name="Normal 7" xfId="2605"/>
    <cellStyle name="Normal 7 2" xfId="2606"/>
    <cellStyle name="Normal 7 2 2" xfId="2607"/>
    <cellStyle name="Normal 7 2 2 2" xfId="4732"/>
    <cellStyle name="Normal 7 3" xfId="2608"/>
    <cellStyle name="Normal 7 4" xfId="2609"/>
    <cellStyle name="Normal 7 4 2" xfId="2610"/>
    <cellStyle name="Normal 7 4 2 2" xfId="22150"/>
    <cellStyle name="Normal 7 4 2 3" xfId="22182"/>
    <cellStyle name="Normal 7 5" xfId="5751"/>
    <cellStyle name="Normal 7_Book1" xfId="2611"/>
    <cellStyle name="Normal 70" xfId="2612"/>
    <cellStyle name="Normal 71" xfId="2613"/>
    <cellStyle name="Normal 72" xfId="2614"/>
    <cellStyle name="Normal 73" xfId="2615"/>
    <cellStyle name="Normal 74" xfId="2616"/>
    <cellStyle name="Normal 75" xfId="2617"/>
    <cellStyle name="Normal 76" xfId="2618"/>
    <cellStyle name="Normal 77" xfId="2619"/>
    <cellStyle name="Normal 78" xfId="2620"/>
    <cellStyle name="Normal 79" xfId="2621"/>
    <cellStyle name="Normal 8" xfId="2622"/>
    <cellStyle name="Normal 8 2" xfId="2623"/>
    <cellStyle name="Normal 8 3" xfId="2624"/>
    <cellStyle name="Normal 8_Book1" xfId="2625"/>
    <cellStyle name="Normal 80" xfId="2626"/>
    <cellStyle name="Normal 80 2" xfId="2627"/>
    <cellStyle name="Normal 80 2 2" xfId="2628"/>
    <cellStyle name="Normal 80 2 2 2" xfId="5752"/>
    <cellStyle name="Normal 80 2 2 2 2" xfId="11720"/>
    <cellStyle name="Normal 80 2 2 2 2 2" xfId="19678"/>
    <cellStyle name="Normal 80 2 2 2 3" xfId="15269"/>
    <cellStyle name="Normal 80 2 2 3" xfId="8688"/>
    <cellStyle name="Normal 80 2 2 3 2" xfId="17136"/>
    <cellStyle name="Normal 80 2 2 4" xfId="9953"/>
    <cellStyle name="Normal 80 2 2 4 2" xfId="17936"/>
    <cellStyle name="Normal 80 2 2 5" xfId="13520"/>
    <cellStyle name="Normal 80 2 3" xfId="7110"/>
    <cellStyle name="Normal 80 2 3 2" xfId="12659"/>
    <cellStyle name="Normal 80 2 3 2 2" xfId="20610"/>
    <cellStyle name="Normal 80 2 3 3" xfId="16202"/>
    <cellStyle name="Normal 80 2 4" xfId="4733"/>
    <cellStyle name="Normal 80 2 4 2" xfId="10778"/>
    <cellStyle name="Normal 80 2 4 2 2" xfId="18746"/>
    <cellStyle name="Normal 80 2 4 3" xfId="14337"/>
    <cellStyle name="Normal 80 2 5" xfId="21603"/>
    <cellStyle name="Normal 81" xfId="2629"/>
    <cellStyle name="Normal 81 2" xfId="2630"/>
    <cellStyle name="Normal 81 2 2" xfId="2631"/>
    <cellStyle name="Normal 81 2 2 2" xfId="5753"/>
    <cellStyle name="Normal 81 2 2 2 2" xfId="11721"/>
    <cellStyle name="Normal 81 2 2 2 2 2" xfId="19679"/>
    <cellStyle name="Normal 81 2 2 2 3" xfId="15270"/>
    <cellStyle name="Normal 81 2 2 3" xfId="8689"/>
    <cellStyle name="Normal 81 2 2 3 2" xfId="17137"/>
    <cellStyle name="Normal 81 2 2 4" xfId="9954"/>
    <cellStyle name="Normal 81 2 2 4 2" xfId="17937"/>
    <cellStyle name="Normal 81 2 2 5" xfId="13521"/>
    <cellStyle name="Normal 81 2 3" xfId="7111"/>
    <cellStyle name="Normal 81 2 3 2" xfId="12660"/>
    <cellStyle name="Normal 81 2 3 2 2" xfId="20611"/>
    <cellStyle name="Normal 81 2 3 3" xfId="16203"/>
    <cellStyle name="Normal 81 2 4" xfId="4734"/>
    <cellStyle name="Normal 81 2 4 2" xfId="10779"/>
    <cellStyle name="Normal 81 2 4 2 2" xfId="18747"/>
    <cellStyle name="Normal 81 2 4 3" xfId="14338"/>
    <cellStyle name="Normal 81 2 5" xfId="21604"/>
    <cellStyle name="Normal 82" xfId="2632"/>
    <cellStyle name="Normal 82 2" xfId="2633"/>
    <cellStyle name="Normal 82 2 2" xfId="2634"/>
    <cellStyle name="Normal 82 2 2 2" xfId="5320"/>
    <cellStyle name="Normal 82 2 2 2 2" xfId="11296"/>
    <cellStyle name="Normal 82 2 2 2 2 2" xfId="19254"/>
    <cellStyle name="Normal 82 2 2 2 3" xfId="14845"/>
    <cellStyle name="Normal 82 2 2 3" xfId="8690"/>
    <cellStyle name="Normal 82 2 2 3 2" xfId="17138"/>
    <cellStyle name="Normal 82 2 2 4" xfId="9955"/>
    <cellStyle name="Normal 82 2 2 4 2" xfId="17938"/>
    <cellStyle name="Normal 82 2 2 5" xfId="13522"/>
    <cellStyle name="Normal 82 2 3" xfId="6323"/>
    <cellStyle name="Normal 82 2 3 2" xfId="12229"/>
    <cellStyle name="Normal 82 2 3 2 2" xfId="20186"/>
    <cellStyle name="Normal 82 2 3 3" xfId="15777"/>
    <cellStyle name="Normal 82 2 4" xfId="4176"/>
    <cellStyle name="Normal 82 2 4 2" xfId="10354"/>
    <cellStyle name="Normal 82 2 4 2 2" xfId="18322"/>
    <cellStyle name="Normal 82 2 4 3" xfId="13913"/>
    <cellStyle name="Normal 82 2 5" xfId="21605"/>
    <cellStyle name="Normal 83" xfId="2635"/>
    <cellStyle name="Normal 83 2" xfId="2636"/>
    <cellStyle name="Normal 83 2 2" xfId="2637"/>
    <cellStyle name="Normal 83 2 2 2" xfId="5754"/>
    <cellStyle name="Normal 83 2 2 2 2" xfId="11722"/>
    <cellStyle name="Normal 83 2 2 2 2 2" xfId="19680"/>
    <cellStyle name="Normal 83 2 2 2 3" xfId="15271"/>
    <cellStyle name="Normal 83 2 2 3" xfId="8691"/>
    <cellStyle name="Normal 83 2 2 3 2" xfId="17139"/>
    <cellStyle name="Normal 83 2 2 4" xfId="9956"/>
    <cellStyle name="Normal 83 2 2 4 2" xfId="17939"/>
    <cellStyle name="Normal 83 2 2 5" xfId="13523"/>
    <cellStyle name="Normal 83 2 3" xfId="7113"/>
    <cellStyle name="Normal 83 2 3 2" xfId="12661"/>
    <cellStyle name="Normal 83 2 3 2 2" xfId="20612"/>
    <cellStyle name="Normal 83 2 3 3" xfId="16204"/>
    <cellStyle name="Normal 83 2 4" xfId="4735"/>
    <cellStyle name="Normal 83 2 4 2" xfId="10780"/>
    <cellStyle name="Normal 83 2 4 2 2" xfId="18748"/>
    <cellStyle name="Normal 83 2 4 3" xfId="14339"/>
    <cellStyle name="Normal 83 2 5" xfId="21606"/>
    <cellStyle name="Normal 84" xfId="2638"/>
    <cellStyle name="Normal 84 2" xfId="2639"/>
    <cellStyle name="Normal 84 2 2" xfId="2640"/>
    <cellStyle name="Normal 84 2 2 2" xfId="5321"/>
    <cellStyle name="Normal 84 2 2 2 2" xfId="11297"/>
    <cellStyle name="Normal 84 2 2 2 2 2" xfId="19255"/>
    <cellStyle name="Normal 84 2 2 2 3" xfId="14846"/>
    <cellStyle name="Normal 84 2 2 3" xfId="8692"/>
    <cellStyle name="Normal 84 2 2 3 2" xfId="17140"/>
    <cellStyle name="Normal 84 2 2 4" xfId="9957"/>
    <cellStyle name="Normal 84 2 2 4 2" xfId="17940"/>
    <cellStyle name="Normal 84 2 2 5" xfId="13524"/>
    <cellStyle name="Normal 84 2 3" xfId="6324"/>
    <cellStyle name="Normal 84 2 3 2" xfId="12230"/>
    <cellStyle name="Normal 84 2 3 2 2" xfId="20187"/>
    <cellStyle name="Normal 84 2 3 3" xfId="15778"/>
    <cellStyle name="Normal 84 2 4" xfId="4177"/>
    <cellStyle name="Normal 84 2 4 2" xfId="10355"/>
    <cellStyle name="Normal 84 2 4 2 2" xfId="18323"/>
    <cellStyle name="Normal 84 2 4 3" xfId="13914"/>
    <cellStyle name="Normal 84 2 5" xfId="21607"/>
    <cellStyle name="Normal 85" xfId="2641"/>
    <cellStyle name="Normal 85 2" xfId="2642"/>
    <cellStyle name="Normal 85 2 2" xfId="2643"/>
    <cellStyle name="Normal 85 2 2 2" xfId="5323"/>
    <cellStyle name="Normal 85 2 2 2 2" xfId="11299"/>
    <cellStyle name="Normal 85 2 2 2 2 2" xfId="19257"/>
    <cellStyle name="Normal 85 2 2 2 3" xfId="14848"/>
    <cellStyle name="Normal 85 2 2 3" xfId="8693"/>
    <cellStyle name="Normal 85 2 2 3 2" xfId="17141"/>
    <cellStyle name="Normal 85 2 2 4" xfId="9958"/>
    <cellStyle name="Normal 85 2 2 4 2" xfId="17941"/>
    <cellStyle name="Normal 85 2 2 5" xfId="13525"/>
    <cellStyle name="Normal 85 2 3" xfId="6326"/>
    <cellStyle name="Normal 85 2 3 2" xfId="12232"/>
    <cellStyle name="Normal 85 2 3 2 2" xfId="20189"/>
    <cellStyle name="Normal 85 2 3 3" xfId="15780"/>
    <cellStyle name="Normal 85 2 4" xfId="4179"/>
    <cellStyle name="Normal 85 2 4 2" xfId="10357"/>
    <cellStyle name="Normal 85 2 4 2 2" xfId="18325"/>
    <cellStyle name="Normal 85 2 4 3" xfId="13916"/>
    <cellStyle name="Normal 85 2 5" xfId="21608"/>
    <cellStyle name="Normal 86" xfId="2644"/>
    <cellStyle name="Normal 86 2" xfId="2645"/>
    <cellStyle name="Normal 86 2 2" xfId="5322"/>
    <cellStyle name="Normal 86 2 2 2" xfId="11298"/>
    <cellStyle name="Normal 86 2 2 2 2" xfId="19256"/>
    <cellStyle name="Normal 86 2 2 3" xfId="14847"/>
    <cellStyle name="Normal 86 2 3" xfId="8694"/>
    <cellStyle name="Normal 86 2 3 2" xfId="17142"/>
    <cellStyle name="Normal 86 2 4" xfId="9959"/>
    <cellStyle name="Normal 86 2 4 2" xfId="17942"/>
    <cellStyle name="Normal 86 2 5" xfId="13526"/>
    <cellStyle name="Normal 86 3" xfId="6325"/>
    <cellStyle name="Normal 86 3 2" xfId="12231"/>
    <cellStyle name="Normal 86 3 2 2" xfId="20188"/>
    <cellStyle name="Normal 86 3 3" xfId="15779"/>
    <cellStyle name="Normal 86 4" xfId="4178"/>
    <cellStyle name="Normal 86 4 2" xfId="10356"/>
    <cellStyle name="Normal 86 4 2 2" xfId="18324"/>
    <cellStyle name="Normal 86 4 3" xfId="13915"/>
    <cellStyle name="Normal 86 5" xfId="21609"/>
    <cellStyle name="Normal 87" xfId="2646"/>
    <cellStyle name="Normal 87 2" xfId="2647"/>
    <cellStyle name="Normal 87 2 2" xfId="5324"/>
    <cellStyle name="Normal 87 2 2 2" xfId="11300"/>
    <cellStyle name="Normal 87 2 2 2 2" xfId="19258"/>
    <cellStyle name="Normal 87 2 2 3" xfId="14849"/>
    <cellStyle name="Normal 87 2 3" xfId="8695"/>
    <cellStyle name="Normal 87 2 3 2" xfId="17143"/>
    <cellStyle name="Normal 87 2 4" xfId="9960"/>
    <cellStyle name="Normal 87 2 4 2" xfId="17943"/>
    <cellStyle name="Normal 87 2 5" xfId="13527"/>
    <cellStyle name="Normal 87 3" xfId="6327"/>
    <cellStyle name="Normal 87 3 2" xfId="12233"/>
    <cellStyle name="Normal 87 3 2 2" xfId="20190"/>
    <cellStyle name="Normal 87 3 3" xfId="15781"/>
    <cellStyle name="Normal 87 4" xfId="4180"/>
    <cellStyle name="Normal 87 4 2" xfId="10358"/>
    <cellStyle name="Normal 87 4 2 2" xfId="18326"/>
    <cellStyle name="Normal 87 4 3" xfId="13917"/>
    <cellStyle name="Normal 87 5" xfId="21610"/>
    <cellStyle name="Normal 88" xfId="2648"/>
    <cellStyle name="Normal 88 2" xfId="2649"/>
    <cellStyle name="Normal 88 2 2" xfId="5325"/>
    <cellStyle name="Normal 88 2 2 2" xfId="11301"/>
    <cellStyle name="Normal 88 2 2 2 2" xfId="19259"/>
    <cellStyle name="Normal 88 2 2 3" xfId="14850"/>
    <cellStyle name="Normal 88 2 3" xfId="8696"/>
    <cellStyle name="Normal 88 2 3 2" xfId="17144"/>
    <cellStyle name="Normal 88 2 4" xfId="9961"/>
    <cellStyle name="Normal 88 2 4 2" xfId="17944"/>
    <cellStyle name="Normal 88 2 5" xfId="13528"/>
    <cellStyle name="Normal 88 3" xfId="6328"/>
    <cellStyle name="Normal 88 3 2" xfId="12234"/>
    <cellStyle name="Normal 88 3 2 2" xfId="20191"/>
    <cellStyle name="Normal 88 3 3" xfId="15782"/>
    <cellStyle name="Normal 88 4" xfId="4181"/>
    <cellStyle name="Normal 88 4 2" xfId="10359"/>
    <cellStyle name="Normal 88 4 2 2" xfId="18327"/>
    <cellStyle name="Normal 88 4 3" xfId="13918"/>
    <cellStyle name="Normal 88 5" xfId="21611"/>
    <cellStyle name="Normal 89" xfId="2650"/>
    <cellStyle name="Normal 89 2" xfId="2651"/>
    <cellStyle name="Normal 89 2 2" xfId="5326"/>
    <cellStyle name="Normal 89 2 2 2" xfId="11302"/>
    <cellStyle name="Normal 89 2 2 2 2" xfId="19260"/>
    <cellStyle name="Normal 89 2 2 3" xfId="14851"/>
    <cellStyle name="Normal 89 2 3" xfId="8697"/>
    <cellStyle name="Normal 89 2 3 2" xfId="17145"/>
    <cellStyle name="Normal 89 2 4" xfId="9962"/>
    <cellStyle name="Normal 89 2 4 2" xfId="17945"/>
    <cellStyle name="Normal 89 2 5" xfId="13529"/>
    <cellStyle name="Normal 89 3" xfId="6330"/>
    <cellStyle name="Normal 89 3 2" xfId="12235"/>
    <cellStyle name="Normal 89 3 2 2" xfId="20192"/>
    <cellStyle name="Normal 89 3 3" xfId="15783"/>
    <cellStyle name="Normal 89 4" xfId="4182"/>
    <cellStyle name="Normal 89 4 2" xfId="10360"/>
    <cellStyle name="Normal 89 4 2 2" xfId="18328"/>
    <cellStyle name="Normal 89 4 3" xfId="13919"/>
    <cellStyle name="Normal 89 5" xfId="21612"/>
    <cellStyle name="Normal 9" xfId="2652"/>
    <cellStyle name="Normal 9 2" xfId="2653"/>
    <cellStyle name="Normal 9 2 2" xfId="4736"/>
    <cellStyle name="Normal 9 3" xfId="2654"/>
    <cellStyle name="Normal 9_Book1" xfId="2655"/>
    <cellStyle name="Normal 90" xfId="2656"/>
    <cellStyle name="Normal 90 2" xfId="2657"/>
    <cellStyle name="Normal 90 2 2" xfId="5327"/>
    <cellStyle name="Normal 90 2 2 2" xfId="11303"/>
    <cellStyle name="Normal 90 2 2 2 2" xfId="19261"/>
    <cellStyle name="Normal 90 2 2 3" xfId="14852"/>
    <cellStyle name="Normal 90 2 3" xfId="8698"/>
    <cellStyle name="Normal 90 2 3 2" xfId="17146"/>
    <cellStyle name="Normal 90 2 4" xfId="9963"/>
    <cellStyle name="Normal 90 2 4 2" xfId="17946"/>
    <cellStyle name="Normal 90 2 5" xfId="13530"/>
    <cellStyle name="Normal 90 3" xfId="6331"/>
    <cellStyle name="Normal 90 3 2" xfId="12236"/>
    <cellStyle name="Normal 90 3 2 2" xfId="20193"/>
    <cellStyle name="Normal 90 3 3" xfId="15784"/>
    <cellStyle name="Normal 90 4" xfId="4183"/>
    <cellStyle name="Normal 90 4 2" xfId="10361"/>
    <cellStyle name="Normal 90 4 2 2" xfId="18329"/>
    <cellStyle name="Normal 90 4 3" xfId="13920"/>
    <cellStyle name="Normal 90 5" xfId="21613"/>
    <cellStyle name="Normal 91" xfId="2658"/>
    <cellStyle name="Normal 91 2" xfId="2659"/>
    <cellStyle name="Normal 91 2 2" xfId="5329"/>
    <cellStyle name="Normal 91 2 2 2" xfId="11305"/>
    <cellStyle name="Normal 91 2 2 2 2" xfId="19263"/>
    <cellStyle name="Normal 91 2 2 3" xfId="14854"/>
    <cellStyle name="Normal 91 2 3" xfId="8699"/>
    <cellStyle name="Normal 91 2 3 2" xfId="17147"/>
    <cellStyle name="Normal 91 2 4" xfId="9964"/>
    <cellStyle name="Normal 91 2 4 2" xfId="17947"/>
    <cellStyle name="Normal 91 2 5" xfId="13531"/>
    <cellStyle name="Normal 91 3" xfId="6333"/>
    <cellStyle name="Normal 91 3 2" xfId="12238"/>
    <cellStyle name="Normal 91 3 2 2" xfId="20195"/>
    <cellStyle name="Normal 91 3 3" xfId="15786"/>
    <cellStyle name="Normal 91 4" xfId="4185"/>
    <cellStyle name="Normal 91 4 2" xfId="10363"/>
    <cellStyle name="Normal 91 4 2 2" xfId="18331"/>
    <cellStyle name="Normal 91 4 3" xfId="13922"/>
    <cellStyle name="Normal 91 5" xfId="21614"/>
    <cellStyle name="Normal 92" xfId="2660"/>
    <cellStyle name="Normal 92 2" xfId="2661"/>
    <cellStyle name="Normal 92 2 2" xfId="5328"/>
    <cellStyle name="Normal 92 2 2 2" xfId="11304"/>
    <cellStyle name="Normal 92 2 2 2 2" xfId="19262"/>
    <cellStyle name="Normal 92 2 2 3" xfId="14853"/>
    <cellStyle name="Normal 92 2 3" xfId="8700"/>
    <cellStyle name="Normal 92 2 3 2" xfId="17148"/>
    <cellStyle name="Normal 92 2 4" xfId="9965"/>
    <cellStyle name="Normal 92 2 4 2" xfId="17948"/>
    <cellStyle name="Normal 92 2 5" xfId="13532"/>
    <cellStyle name="Normal 92 3" xfId="6332"/>
    <cellStyle name="Normal 92 3 2" xfId="12237"/>
    <cellStyle name="Normal 92 3 2 2" xfId="20194"/>
    <cellStyle name="Normal 92 3 3" xfId="15785"/>
    <cellStyle name="Normal 92 4" xfId="4184"/>
    <cellStyle name="Normal 92 4 2" xfId="10362"/>
    <cellStyle name="Normal 92 4 2 2" xfId="18330"/>
    <cellStyle name="Normal 92 4 3" xfId="13921"/>
    <cellStyle name="Normal 92 5" xfId="21615"/>
    <cellStyle name="Normal 93" xfId="2662"/>
    <cellStyle name="Normal 93 2" xfId="2663"/>
    <cellStyle name="Normal 93 2 2" xfId="5330"/>
    <cellStyle name="Normal 93 2 2 2" xfId="11306"/>
    <cellStyle name="Normal 93 2 2 2 2" xfId="19264"/>
    <cellStyle name="Normal 93 2 2 3" xfId="14855"/>
    <cellStyle name="Normal 93 2 3" xfId="8701"/>
    <cellStyle name="Normal 93 2 3 2" xfId="17149"/>
    <cellStyle name="Normal 93 2 4" xfId="9966"/>
    <cellStyle name="Normal 93 2 4 2" xfId="17949"/>
    <cellStyle name="Normal 93 2 5" xfId="13533"/>
    <cellStyle name="Normal 93 3" xfId="6334"/>
    <cellStyle name="Normal 93 3 2" xfId="12239"/>
    <cellStyle name="Normal 93 3 2 2" xfId="20196"/>
    <cellStyle name="Normal 93 3 3" xfId="15787"/>
    <cellStyle name="Normal 93 4" xfId="4186"/>
    <cellStyle name="Normal 93 4 2" xfId="10364"/>
    <cellStyle name="Normal 93 4 2 2" xfId="18332"/>
    <cellStyle name="Normal 93 4 3" xfId="13923"/>
    <cellStyle name="Normal 93 5" xfId="21616"/>
    <cellStyle name="Normal 94" xfId="2664"/>
    <cellStyle name="Normal 94 2" xfId="2665"/>
    <cellStyle name="Normal 94 2 2" xfId="5331"/>
    <cellStyle name="Normal 94 2 2 2" xfId="11307"/>
    <cellStyle name="Normal 94 2 2 2 2" xfId="19265"/>
    <cellStyle name="Normal 94 2 2 3" xfId="14856"/>
    <cellStyle name="Normal 94 2 3" xfId="8702"/>
    <cellStyle name="Normal 94 2 3 2" xfId="17150"/>
    <cellStyle name="Normal 94 2 4" xfId="9967"/>
    <cellStyle name="Normal 94 2 4 2" xfId="17950"/>
    <cellStyle name="Normal 94 2 5" xfId="13534"/>
    <cellStyle name="Normal 94 3" xfId="6335"/>
    <cellStyle name="Normal 94 3 2" xfId="12240"/>
    <cellStyle name="Normal 94 3 2 2" xfId="20197"/>
    <cellStyle name="Normal 94 3 3" xfId="15788"/>
    <cellStyle name="Normal 94 4" xfId="4187"/>
    <cellStyle name="Normal 94 4 2" xfId="10365"/>
    <cellStyle name="Normal 94 4 2 2" xfId="18333"/>
    <cellStyle name="Normal 94 4 3" xfId="13924"/>
    <cellStyle name="Normal 94 5" xfId="21617"/>
    <cellStyle name="Normal 95" xfId="2666"/>
    <cellStyle name="Normal 95 2" xfId="2667"/>
    <cellStyle name="Normal 95 2 2" xfId="5755"/>
    <cellStyle name="Normal 95 2 2 2" xfId="11723"/>
    <cellStyle name="Normal 95 2 2 2 2" xfId="19681"/>
    <cellStyle name="Normal 95 2 2 3" xfId="15272"/>
    <cellStyle name="Normal 95 2 3" xfId="8703"/>
    <cellStyle name="Normal 95 2 3 2" xfId="17151"/>
    <cellStyle name="Normal 95 2 4" xfId="9968"/>
    <cellStyle name="Normal 95 2 4 2" xfId="17951"/>
    <cellStyle name="Normal 95 2 5" xfId="13535"/>
    <cellStyle name="Normal 95 3" xfId="7116"/>
    <cellStyle name="Normal 95 3 2" xfId="12662"/>
    <cellStyle name="Normal 95 3 2 2" xfId="20613"/>
    <cellStyle name="Normal 95 3 3" xfId="16205"/>
    <cellStyle name="Normal 95 4" xfId="4737"/>
    <cellStyle name="Normal 95 4 2" xfId="10781"/>
    <cellStyle name="Normal 95 4 2 2" xfId="18749"/>
    <cellStyle name="Normal 95 4 3" xfId="14340"/>
    <cellStyle name="Normal 95 5" xfId="21618"/>
    <cellStyle name="Normal 96" xfId="2668"/>
    <cellStyle name="Normal 96 2" xfId="2669"/>
    <cellStyle name="Normal 97" xfId="2670"/>
    <cellStyle name="Normal 97 2" xfId="2671"/>
    <cellStyle name="Normal 98" xfId="2672"/>
    <cellStyle name="Normal 98 2" xfId="2673"/>
    <cellStyle name="Normal 99" xfId="2674"/>
    <cellStyle name="Normal 99 2" xfId="2675"/>
    <cellStyle name="Normal_10051 &amp; ข 38-39-40 -มีค-50" xfId="22206"/>
    <cellStyle name="Normal_BOQ AC" xfId="22199"/>
    <cellStyle name="Normal_boq ชลประทาน" xfId="22201"/>
    <cellStyle name="Normal_แบบตารางใหม่" xfId="3"/>
    <cellStyle name="Normal_แบบตารางใหม่ -กลุ่ม 3" xfId="4"/>
    <cellStyle name="Normal_แบบตารางใหม่_55-8605 (มค-55)" xfId="22204"/>
    <cellStyle name="Normal_ประมาณราคาระบบสุขา+ดับเพลิง(ภูเก็ต)" xfId="22200"/>
    <cellStyle name="Normale_Foglio1" xfId="2676"/>
    <cellStyle name="Note" xfId="2677"/>
    <cellStyle name="Note 2" xfId="2678"/>
    <cellStyle name="Note 2 10" xfId="2679"/>
    <cellStyle name="Note 2 11" xfId="2680"/>
    <cellStyle name="Note 2 12" xfId="2681"/>
    <cellStyle name="Note 2 13" xfId="2682"/>
    <cellStyle name="Note 2 14" xfId="2683"/>
    <cellStyle name="Note 2 15" xfId="2684"/>
    <cellStyle name="Note 2 16" xfId="2685"/>
    <cellStyle name="Note 2 2" xfId="2686"/>
    <cellStyle name="Note 2 2 2" xfId="2687"/>
    <cellStyle name="Note 2 2 3" xfId="2688"/>
    <cellStyle name="Note 2 2 4" xfId="2689"/>
    <cellStyle name="Note 2 2 5" xfId="2690"/>
    <cellStyle name="Note 2 3" xfId="2691"/>
    <cellStyle name="Note 2 3 2" xfId="2692"/>
    <cellStyle name="Note 2 3 3" xfId="2693"/>
    <cellStyle name="Note 2 3 4" xfId="2694"/>
    <cellStyle name="Note 2 3 5" xfId="2695"/>
    <cellStyle name="Note 2 4" xfId="2696"/>
    <cellStyle name="Note 2 4 2" xfId="2697"/>
    <cellStyle name="Note 2 4 3" xfId="2698"/>
    <cellStyle name="Note 2 4 4" xfId="2699"/>
    <cellStyle name="Note 2 4 5" xfId="2700"/>
    <cellStyle name="Note 2 5" xfId="2701"/>
    <cellStyle name="Note 2 5 2" xfId="2702"/>
    <cellStyle name="Note 2 5 3" xfId="2703"/>
    <cellStyle name="Note 2 5 4" xfId="2704"/>
    <cellStyle name="Note 2 5 5" xfId="2705"/>
    <cellStyle name="Note 2 6" xfId="2706"/>
    <cellStyle name="Note 2 6 2" xfId="2707"/>
    <cellStyle name="Note 2 6 3" xfId="2708"/>
    <cellStyle name="Note 2 6 4" xfId="2709"/>
    <cellStyle name="Note 2 6 5" xfId="2710"/>
    <cellStyle name="Note 2 7" xfId="2711"/>
    <cellStyle name="Note 2 7 2" xfId="2712"/>
    <cellStyle name="Note 2 7 3" xfId="2713"/>
    <cellStyle name="Note 2 7 4" xfId="2714"/>
    <cellStyle name="Note 2 7 5" xfId="2715"/>
    <cellStyle name="Note 2 8" xfId="2716"/>
    <cellStyle name="Note 2 8 2" xfId="2717"/>
    <cellStyle name="Note 2 8 3" xfId="2718"/>
    <cellStyle name="Note 2 8 4" xfId="2719"/>
    <cellStyle name="Note 2 8 5" xfId="2720"/>
    <cellStyle name="Note 2 9" xfId="2721"/>
    <cellStyle name="Note 2 9 2" xfId="2722"/>
    <cellStyle name="Note 2 9 3" xfId="2723"/>
    <cellStyle name="Note 2 9 4" xfId="2724"/>
    <cellStyle name="Note 2 9 5" xfId="2725"/>
    <cellStyle name="Note 3" xfId="2726"/>
    <cellStyle name="Note 4" xfId="2727"/>
    <cellStyle name="Note 5" xfId="2728"/>
    <cellStyle name="Note 6" xfId="2729"/>
    <cellStyle name="Note 7" xfId="2730"/>
    <cellStyle name="Note 8" xfId="2731"/>
    <cellStyle name="Note_BOQ 5-8-56" xfId="2732"/>
    <cellStyle name="Œ…‹æØ‚è [0.00]_laroux" xfId="2733"/>
    <cellStyle name="Œ…‹æØ‚è_laroux" xfId="2734"/>
    <cellStyle name="outline" xfId="2735"/>
    <cellStyle name="Output" xfId="2736"/>
    <cellStyle name="Output 10" xfId="2737"/>
    <cellStyle name="Output 10 2" xfId="8704"/>
    <cellStyle name="Output 11" xfId="2738"/>
    <cellStyle name="Output 11 2" xfId="8705"/>
    <cellStyle name="Output 2" xfId="2739"/>
    <cellStyle name="Output 2 2" xfId="2740"/>
    <cellStyle name="Output 2 2 2" xfId="8706"/>
    <cellStyle name="Output 2 3" xfId="2741"/>
    <cellStyle name="Output 2 3 2" xfId="8707"/>
    <cellStyle name="Output 2 4" xfId="2742"/>
    <cellStyle name="Output 2 4 2" xfId="8708"/>
    <cellStyle name="Output 2 5" xfId="2743"/>
    <cellStyle name="Output 2 5 2" xfId="8709"/>
    <cellStyle name="Output 2 6" xfId="2744"/>
    <cellStyle name="Output 2 6 2" xfId="8710"/>
    <cellStyle name="Output 2 7" xfId="2745"/>
    <cellStyle name="Output 2 7 2" xfId="8711"/>
    <cellStyle name="Output 2 8" xfId="8220"/>
    <cellStyle name="Output 3" xfId="2746"/>
    <cellStyle name="Output 3 2" xfId="2747"/>
    <cellStyle name="Output 3 2 2" xfId="8713"/>
    <cellStyle name="Output 3 3" xfId="2748"/>
    <cellStyle name="Output 3 3 2" xfId="8714"/>
    <cellStyle name="Output 3 4" xfId="2749"/>
    <cellStyle name="Output 3 4 2" xfId="8715"/>
    <cellStyle name="Output 3 5" xfId="2750"/>
    <cellStyle name="Output 3 5 2" xfId="8716"/>
    <cellStyle name="Output 3 6" xfId="8712"/>
    <cellStyle name="Output 4" xfId="2751"/>
    <cellStyle name="Output 4 2" xfId="8717"/>
    <cellStyle name="Output 5" xfId="2752"/>
    <cellStyle name="Output 5 2" xfId="8718"/>
    <cellStyle name="Output 6" xfId="2753"/>
    <cellStyle name="Output 6 2" xfId="8719"/>
    <cellStyle name="Output 7" xfId="2754"/>
    <cellStyle name="Output 7 2" xfId="8720"/>
    <cellStyle name="Output 8" xfId="2755"/>
    <cellStyle name="Output 8 2" xfId="8721"/>
    <cellStyle name="Output 9" xfId="2756"/>
    <cellStyle name="Output 9 2" xfId="8722"/>
    <cellStyle name="Output_Book1" xfId="2757"/>
    <cellStyle name="P7_SS" xfId="2758"/>
    <cellStyle name="ParaBirimi [0]_RESULTS" xfId="2759"/>
    <cellStyle name="ParaBirimi_RESULTS" xfId="2760"/>
    <cellStyle name="Percent [0]" xfId="2761"/>
    <cellStyle name="Percent [00]" xfId="2762"/>
    <cellStyle name="Percent [2]" xfId="2763"/>
    <cellStyle name="Percent [2] 2" xfId="2764"/>
    <cellStyle name="Percent [2] 2 2" xfId="2765"/>
    <cellStyle name="Percent [2] 2 3" xfId="2766"/>
    <cellStyle name="Percent [2] 2 4" xfId="2767"/>
    <cellStyle name="Percent [2] 2 5" xfId="2768"/>
    <cellStyle name="Percent [2] 2 6" xfId="2769"/>
    <cellStyle name="Percent [2] 2 7" xfId="2770"/>
    <cellStyle name="Percent [2] 2 8" xfId="2771"/>
    <cellStyle name="Percent [2] 2 9" xfId="2772"/>
    <cellStyle name="Percent 10" xfId="2773"/>
    <cellStyle name="Percent 11" xfId="2774"/>
    <cellStyle name="Percent 11 2" xfId="2775"/>
    <cellStyle name="Percent 11 2 2" xfId="2776"/>
    <cellStyle name="Percent 11 2 2 10" xfId="4738"/>
    <cellStyle name="Percent 11 2 2 10 2" xfId="10782"/>
    <cellStyle name="Percent 11 2 2 10 2 2" xfId="18750"/>
    <cellStyle name="Percent 11 2 2 10 3" xfId="14341"/>
    <cellStyle name="Percent 11 2 2 11" xfId="8372"/>
    <cellStyle name="Percent 11 2 2 11 2" xfId="16849"/>
    <cellStyle name="Percent 11 2 2 12" xfId="21619"/>
    <cellStyle name="Percent 11 2 2 2" xfId="2777"/>
    <cellStyle name="Percent 11 2 2 2 2" xfId="2778"/>
    <cellStyle name="Percent 11 2 2 2 2 2" xfId="2779"/>
    <cellStyle name="Percent 11 2 2 2 2 2 2" xfId="2780"/>
    <cellStyle name="Percent 11 2 2 2 2 2 2 2" xfId="5759"/>
    <cellStyle name="Percent 11 2 2 2 2 2 2 2 2" xfId="11727"/>
    <cellStyle name="Percent 11 2 2 2 2 2 2 2 2 2" xfId="19685"/>
    <cellStyle name="Percent 11 2 2 2 2 2 2 2 3" xfId="15276"/>
    <cellStyle name="Percent 11 2 2 2 2 2 3" xfId="7141"/>
    <cellStyle name="Percent 11 2 2 2 2 2 3 2" xfId="12666"/>
    <cellStyle name="Percent 11 2 2 2 2 2 3 2 2" xfId="20617"/>
    <cellStyle name="Percent 11 2 2 2 2 2 3 3" xfId="16209"/>
    <cellStyle name="Percent 11 2 2 2 2 2 4" xfId="4741"/>
    <cellStyle name="Percent 11 2 2 2 2 2 4 2" xfId="10785"/>
    <cellStyle name="Percent 11 2 2 2 2 2 4 2 2" xfId="18753"/>
    <cellStyle name="Percent 11 2 2 2 2 2 4 3" xfId="14344"/>
    <cellStyle name="Percent 11 2 2 2 2 2 5" xfId="8369"/>
    <cellStyle name="Percent 11 2 2 2 2 2 5 2" xfId="16846"/>
    <cellStyle name="Percent 11 2 2 2 2 2 6" xfId="21622"/>
    <cellStyle name="Percent 11 2 2 2 2 3" xfId="2781"/>
    <cellStyle name="Percent 11 2 2 2 2 3 2" xfId="5758"/>
    <cellStyle name="Percent 11 2 2 2 2 3 2 2" xfId="11726"/>
    <cellStyle name="Percent 11 2 2 2 2 3 2 2 2" xfId="19684"/>
    <cellStyle name="Percent 11 2 2 2 2 3 2 3" xfId="15275"/>
    <cellStyle name="Percent 11 2 2 2 2 4" xfId="7140"/>
    <cellStyle name="Percent 11 2 2 2 2 4 2" xfId="12665"/>
    <cellStyle name="Percent 11 2 2 2 2 4 2 2" xfId="20616"/>
    <cellStyle name="Percent 11 2 2 2 2 4 3" xfId="16208"/>
    <cellStyle name="Percent 11 2 2 2 2 5" xfId="4740"/>
    <cellStyle name="Percent 11 2 2 2 2 5 2" xfId="10784"/>
    <cellStyle name="Percent 11 2 2 2 2 5 2 2" xfId="18752"/>
    <cellStyle name="Percent 11 2 2 2 2 5 3" xfId="14343"/>
    <cellStyle name="Percent 11 2 2 2 2 6" xfId="8370"/>
    <cellStyle name="Percent 11 2 2 2 2 6 2" xfId="16847"/>
    <cellStyle name="Percent 11 2 2 2 2 7" xfId="21621"/>
    <cellStyle name="Percent 11 2 2 2 3" xfId="2782"/>
    <cellStyle name="Percent 11 2 2 2 3 2" xfId="2783"/>
    <cellStyle name="Percent 11 2 2 2 3 2 2" xfId="5760"/>
    <cellStyle name="Percent 11 2 2 2 3 2 2 2" xfId="11728"/>
    <cellStyle name="Percent 11 2 2 2 3 2 2 2 2" xfId="19686"/>
    <cellStyle name="Percent 11 2 2 2 3 2 2 3" xfId="15277"/>
    <cellStyle name="Percent 11 2 2 2 3 3" xfId="7142"/>
    <cellStyle name="Percent 11 2 2 2 3 3 2" xfId="12667"/>
    <cellStyle name="Percent 11 2 2 2 3 3 2 2" xfId="20618"/>
    <cellStyle name="Percent 11 2 2 2 3 3 3" xfId="16210"/>
    <cellStyle name="Percent 11 2 2 2 3 4" xfId="4742"/>
    <cellStyle name="Percent 11 2 2 2 3 4 2" xfId="10786"/>
    <cellStyle name="Percent 11 2 2 2 3 4 2 2" xfId="18754"/>
    <cellStyle name="Percent 11 2 2 2 3 4 3" xfId="14345"/>
    <cellStyle name="Percent 11 2 2 2 3 5" xfId="8368"/>
    <cellStyle name="Percent 11 2 2 2 3 5 2" xfId="16845"/>
    <cellStyle name="Percent 11 2 2 2 3 6" xfId="21623"/>
    <cellStyle name="Percent 11 2 2 2 4" xfId="2784"/>
    <cellStyle name="Percent 11 2 2 2 4 2" xfId="5757"/>
    <cellStyle name="Percent 11 2 2 2 4 2 2" xfId="11725"/>
    <cellStyle name="Percent 11 2 2 2 4 2 2 2" xfId="19683"/>
    <cellStyle name="Percent 11 2 2 2 4 2 3" xfId="15274"/>
    <cellStyle name="Percent 11 2 2 2 5" xfId="7139"/>
    <cellStyle name="Percent 11 2 2 2 5 2" xfId="12664"/>
    <cellStyle name="Percent 11 2 2 2 5 2 2" xfId="20615"/>
    <cellStyle name="Percent 11 2 2 2 5 3" xfId="16207"/>
    <cellStyle name="Percent 11 2 2 2 6" xfId="4739"/>
    <cellStyle name="Percent 11 2 2 2 6 2" xfId="10783"/>
    <cellStyle name="Percent 11 2 2 2 6 2 2" xfId="18751"/>
    <cellStyle name="Percent 11 2 2 2 6 3" xfId="14342"/>
    <cellStyle name="Percent 11 2 2 2 7" xfId="8371"/>
    <cellStyle name="Percent 11 2 2 2 7 2" xfId="16848"/>
    <cellStyle name="Percent 11 2 2 2 8" xfId="21620"/>
    <cellStyle name="Percent 11 2 2 3" xfId="2785"/>
    <cellStyle name="Percent 11 2 2 3 2" xfId="2786"/>
    <cellStyle name="Percent 11 2 2 3 2 2" xfId="2787"/>
    <cellStyle name="Percent 11 2 2 3 2 2 2" xfId="2788"/>
    <cellStyle name="Percent 11 2 2 3 2 2 2 2" xfId="5763"/>
    <cellStyle name="Percent 11 2 2 3 2 2 2 2 2" xfId="11731"/>
    <cellStyle name="Percent 11 2 2 3 2 2 2 2 2 2" xfId="19689"/>
    <cellStyle name="Percent 11 2 2 3 2 2 2 2 3" xfId="15280"/>
    <cellStyle name="Percent 11 2 2 3 2 2 3" xfId="7145"/>
    <cellStyle name="Percent 11 2 2 3 2 2 3 2" xfId="12670"/>
    <cellStyle name="Percent 11 2 2 3 2 2 3 2 2" xfId="20621"/>
    <cellStyle name="Percent 11 2 2 3 2 2 3 3" xfId="16213"/>
    <cellStyle name="Percent 11 2 2 3 2 2 4" xfId="4745"/>
    <cellStyle name="Percent 11 2 2 3 2 2 4 2" xfId="10789"/>
    <cellStyle name="Percent 11 2 2 3 2 2 4 2 2" xfId="18757"/>
    <cellStyle name="Percent 11 2 2 3 2 2 4 3" xfId="14348"/>
    <cellStyle name="Percent 11 2 2 3 2 2 5" xfId="8365"/>
    <cellStyle name="Percent 11 2 2 3 2 2 5 2" xfId="16842"/>
    <cellStyle name="Percent 11 2 2 3 2 2 6" xfId="21626"/>
    <cellStyle name="Percent 11 2 2 3 2 3" xfId="2789"/>
    <cellStyle name="Percent 11 2 2 3 2 3 2" xfId="5762"/>
    <cellStyle name="Percent 11 2 2 3 2 3 2 2" xfId="11730"/>
    <cellStyle name="Percent 11 2 2 3 2 3 2 2 2" xfId="19688"/>
    <cellStyle name="Percent 11 2 2 3 2 3 2 3" xfId="15279"/>
    <cellStyle name="Percent 11 2 2 3 2 4" xfId="7144"/>
    <cellStyle name="Percent 11 2 2 3 2 4 2" xfId="12669"/>
    <cellStyle name="Percent 11 2 2 3 2 4 2 2" xfId="20620"/>
    <cellStyle name="Percent 11 2 2 3 2 4 3" xfId="16212"/>
    <cellStyle name="Percent 11 2 2 3 2 5" xfId="4744"/>
    <cellStyle name="Percent 11 2 2 3 2 5 2" xfId="10788"/>
    <cellStyle name="Percent 11 2 2 3 2 5 2 2" xfId="18756"/>
    <cellStyle name="Percent 11 2 2 3 2 5 3" xfId="14347"/>
    <cellStyle name="Percent 11 2 2 3 2 6" xfId="8366"/>
    <cellStyle name="Percent 11 2 2 3 2 6 2" xfId="16843"/>
    <cellStyle name="Percent 11 2 2 3 2 7" xfId="21625"/>
    <cellStyle name="Percent 11 2 2 3 3" xfId="2790"/>
    <cellStyle name="Percent 11 2 2 3 3 2" xfId="2791"/>
    <cellStyle name="Percent 11 2 2 3 3 2 2" xfId="5764"/>
    <cellStyle name="Percent 11 2 2 3 3 2 2 2" xfId="11732"/>
    <cellStyle name="Percent 11 2 2 3 3 2 2 2 2" xfId="19690"/>
    <cellStyle name="Percent 11 2 2 3 3 2 2 3" xfId="15281"/>
    <cellStyle name="Percent 11 2 2 3 3 3" xfId="7146"/>
    <cellStyle name="Percent 11 2 2 3 3 3 2" xfId="12671"/>
    <cellStyle name="Percent 11 2 2 3 3 3 2 2" xfId="20622"/>
    <cellStyle name="Percent 11 2 2 3 3 3 3" xfId="16214"/>
    <cellStyle name="Percent 11 2 2 3 3 4" xfId="4746"/>
    <cellStyle name="Percent 11 2 2 3 3 4 2" xfId="10790"/>
    <cellStyle name="Percent 11 2 2 3 3 4 2 2" xfId="18758"/>
    <cellStyle name="Percent 11 2 2 3 3 4 3" xfId="14349"/>
    <cellStyle name="Percent 11 2 2 3 3 5" xfId="8364"/>
    <cellStyle name="Percent 11 2 2 3 3 5 2" xfId="16841"/>
    <cellStyle name="Percent 11 2 2 3 3 6" xfId="21627"/>
    <cellStyle name="Percent 11 2 2 3 4" xfId="2792"/>
    <cellStyle name="Percent 11 2 2 3 4 2" xfId="5761"/>
    <cellStyle name="Percent 11 2 2 3 4 2 2" xfId="11729"/>
    <cellStyle name="Percent 11 2 2 3 4 2 2 2" xfId="19687"/>
    <cellStyle name="Percent 11 2 2 3 4 2 3" xfId="15278"/>
    <cellStyle name="Percent 11 2 2 3 5" xfId="7143"/>
    <cellStyle name="Percent 11 2 2 3 5 2" xfId="12668"/>
    <cellStyle name="Percent 11 2 2 3 5 2 2" xfId="20619"/>
    <cellStyle name="Percent 11 2 2 3 5 3" xfId="16211"/>
    <cellStyle name="Percent 11 2 2 3 6" xfId="4743"/>
    <cellStyle name="Percent 11 2 2 3 6 2" xfId="10787"/>
    <cellStyle name="Percent 11 2 2 3 6 2 2" xfId="18755"/>
    <cellStyle name="Percent 11 2 2 3 6 3" xfId="14346"/>
    <cellStyle name="Percent 11 2 2 3 7" xfId="8367"/>
    <cellStyle name="Percent 11 2 2 3 7 2" xfId="16844"/>
    <cellStyle name="Percent 11 2 2 3 8" xfId="21624"/>
    <cellStyle name="Percent 11 2 2 4" xfId="2793"/>
    <cellStyle name="Percent 11 2 2 4 2" xfId="2794"/>
    <cellStyle name="Percent 11 2 2 4 2 2" xfId="2795"/>
    <cellStyle name="Percent 11 2 2 4 2 2 2" xfId="2796"/>
    <cellStyle name="Percent 11 2 2 4 2 2 2 2" xfId="5767"/>
    <cellStyle name="Percent 11 2 2 4 2 2 2 2 2" xfId="11735"/>
    <cellStyle name="Percent 11 2 2 4 2 2 2 2 2 2" xfId="19693"/>
    <cellStyle name="Percent 11 2 2 4 2 2 2 2 3" xfId="15284"/>
    <cellStyle name="Percent 11 2 2 4 2 2 3" xfId="7149"/>
    <cellStyle name="Percent 11 2 2 4 2 2 3 2" xfId="12674"/>
    <cellStyle name="Percent 11 2 2 4 2 2 3 2 2" xfId="20625"/>
    <cellStyle name="Percent 11 2 2 4 2 2 3 3" xfId="16217"/>
    <cellStyle name="Percent 11 2 2 4 2 2 4" xfId="4749"/>
    <cellStyle name="Percent 11 2 2 4 2 2 4 2" xfId="10793"/>
    <cellStyle name="Percent 11 2 2 4 2 2 4 2 2" xfId="18761"/>
    <cellStyle name="Percent 11 2 2 4 2 2 4 3" xfId="14352"/>
    <cellStyle name="Percent 11 2 2 4 2 2 5" xfId="8361"/>
    <cellStyle name="Percent 11 2 2 4 2 2 5 2" xfId="16838"/>
    <cellStyle name="Percent 11 2 2 4 2 2 6" xfId="21630"/>
    <cellStyle name="Percent 11 2 2 4 2 3" xfId="2797"/>
    <cellStyle name="Percent 11 2 2 4 2 3 2" xfId="5766"/>
    <cellStyle name="Percent 11 2 2 4 2 3 2 2" xfId="11734"/>
    <cellStyle name="Percent 11 2 2 4 2 3 2 2 2" xfId="19692"/>
    <cellStyle name="Percent 11 2 2 4 2 3 2 3" xfId="15283"/>
    <cellStyle name="Percent 11 2 2 4 2 4" xfId="7148"/>
    <cellStyle name="Percent 11 2 2 4 2 4 2" xfId="12673"/>
    <cellStyle name="Percent 11 2 2 4 2 4 2 2" xfId="20624"/>
    <cellStyle name="Percent 11 2 2 4 2 4 3" xfId="16216"/>
    <cellStyle name="Percent 11 2 2 4 2 5" xfId="4748"/>
    <cellStyle name="Percent 11 2 2 4 2 5 2" xfId="10792"/>
    <cellStyle name="Percent 11 2 2 4 2 5 2 2" xfId="18760"/>
    <cellStyle name="Percent 11 2 2 4 2 5 3" xfId="14351"/>
    <cellStyle name="Percent 11 2 2 4 2 6" xfId="8362"/>
    <cellStyle name="Percent 11 2 2 4 2 6 2" xfId="16839"/>
    <cellStyle name="Percent 11 2 2 4 2 7" xfId="21629"/>
    <cellStyle name="Percent 11 2 2 4 3" xfId="2798"/>
    <cellStyle name="Percent 11 2 2 4 3 2" xfId="2799"/>
    <cellStyle name="Percent 11 2 2 4 3 2 2" xfId="5768"/>
    <cellStyle name="Percent 11 2 2 4 3 2 2 2" xfId="11736"/>
    <cellStyle name="Percent 11 2 2 4 3 2 2 2 2" xfId="19694"/>
    <cellStyle name="Percent 11 2 2 4 3 2 2 3" xfId="15285"/>
    <cellStyle name="Percent 11 2 2 4 3 3" xfId="7150"/>
    <cellStyle name="Percent 11 2 2 4 3 3 2" xfId="12675"/>
    <cellStyle name="Percent 11 2 2 4 3 3 2 2" xfId="20626"/>
    <cellStyle name="Percent 11 2 2 4 3 3 3" xfId="16218"/>
    <cellStyle name="Percent 11 2 2 4 3 4" xfId="4750"/>
    <cellStyle name="Percent 11 2 2 4 3 4 2" xfId="10794"/>
    <cellStyle name="Percent 11 2 2 4 3 4 2 2" xfId="18762"/>
    <cellStyle name="Percent 11 2 2 4 3 4 3" xfId="14353"/>
    <cellStyle name="Percent 11 2 2 4 3 5" xfId="8360"/>
    <cellStyle name="Percent 11 2 2 4 3 5 2" xfId="16837"/>
    <cellStyle name="Percent 11 2 2 4 3 6" xfId="21631"/>
    <cellStyle name="Percent 11 2 2 4 4" xfId="2800"/>
    <cellStyle name="Percent 11 2 2 4 4 2" xfId="5765"/>
    <cellStyle name="Percent 11 2 2 4 4 2 2" xfId="11733"/>
    <cellStyle name="Percent 11 2 2 4 4 2 2 2" xfId="19691"/>
    <cellStyle name="Percent 11 2 2 4 4 2 3" xfId="15282"/>
    <cellStyle name="Percent 11 2 2 4 5" xfId="7147"/>
    <cellStyle name="Percent 11 2 2 4 5 2" xfId="12672"/>
    <cellStyle name="Percent 11 2 2 4 5 2 2" xfId="20623"/>
    <cellStyle name="Percent 11 2 2 4 5 3" xfId="16215"/>
    <cellStyle name="Percent 11 2 2 4 6" xfId="4747"/>
    <cellStyle name="Percent 11 2 2 4 6 2" xfId="10791"/>
    <cellStyle name="Percent 11 2 2 4 6 2 2" xfId="18759"/>
    <cellStyle name="Percent 11 2 2 4 6 3" xfId="14350"/>
    <cellStyle name="Percent 11 2 2 4 7" xfId="8363"/>
    <cellStyle name="Percent 11 2 2 4 7 2" xfId="16840"/>
    <cellStyle name="Percent 11 2 2 4 8" xfId="21628"/>
    <cellStyle name="Percent 11 2 2 5" xfId="2801"/>
    <cellStyle name="Percent 11 2 2 5 2" xfId="2802"/>
    <cellStyle name="Percent 11 2 2 5 2 2" xfId="2803"/>
    <cellStyle name="Percent 11 2 2 5 2 2 2" xfId="5770"/>
    <cellStyle name="Percent 11 2 2 5 2 2 2 2" xfId="11738"/>
    <cellStyle name="Percent 11 2 2 5 2 2 2 2 2" xfId="19696"/>
    <cellStyle name="Percent 11 2 2 5 2 2 2 3" xfId="15287"/>
    <cellStyle name="Percent 11 2 2 5 2 3" xfId="7152"/>
    <cellStyle name="Percent 11 2 2 5 2 3 2" xfId="12677"/>
    <cellStyle name="Percent 11 2 2 5 2 3 2 2" xfId="20628"/>
    <cellStyle name="Percent 11 2 2 5 2 3 3" xfId="16220"/>
    <cellStyle name="Percent 11 2 2 5 2 4" xfId="4752"/>
    <cellStyle name="Percent 11 2 2 5 2 4 2" xfId="10796"/>
    <cellStyle name="Percent 11 2 2 5 2 4 2 2" xfId="18764"/>
    <cellStyle name="Percent 11 2 2 5 2 4 3" xfId="14355"/>
    <cellStyle name="Percent 11 2 2 5 2 5" xfId="8358"/>
    <cellStyle name="Percent 11 2 2 5 2 5 2" xfId="16835"/>
    <cellStyle name="Percent 11 2 2 5 2 6" xfId="21633"/>
    <cellStyle name="Percent 11 2 2 5 3" xfId="2804"/>
    <cellStyle name="Percent 11 2 2 5 3 2" xfId="5769"/>
    <cellStyle name="Percent 11 2 2 5 3 2 2" xfId="11737"/>
    <cellStyle name="Percent 11 2 2 5 3 2 2 2" xfId="19695"/>
    <cellStyle name="Percent 11 2 2 5 3 2 3" xfId="15286"/>
    <cellStyle name="Percent 11 2 2 5 4" xfId="7151"/>
    <cellStyle name="Percent 11 2 2 5 4 2" xfId="12676"/>
    <cellStyle name="Percent 11 2 2 5 4 2 2" xfId="20627"/>
    <cellStyle name="Percent 11 2 2 5 4 3" xfId="16219"/>
    <cellStyle name="Percent 11 2 2 5 5" xfId="4751"/>
    <cellStyle name="Percent 11 2 2 5 5 2" xfId="10795"/>
    <cellStyle name="Percent 11 2 2 5 5 2 2" xfId="18763"/>
    <cellStyle name="Percent 11 2 2 5 5 3" xfId="14354"/>
    <cellStyle name="Percent 11 2 2 5 6" xfId="8359"/>
    <cellStyle name="Percent 11 2 2 5 6 2" xfId="16836"/>
    <cellStyle name="Percent 11 2 2 5 7" xfId="21632"/>
    <cellStyle name="Percent 11 2 2 6" xfId="2805"/>
    <cellStyle name="Percent 11 2 2 6 2" xfId="2806"/>
    <cellStyle name="Percent 11 2 2 6 2 2" xfId="2807"/>
    <cellStyle name="Percent 11 2 2 6 2 2 2" xfId="5772"/>
    <cellStyle name="Percent 11 2 2 6 2 2 2 2" xfId="11740"/>
    <cellStyle name="Percent 11 2 2 6 2 2 2 2 2" xfId="19698"/>
    <cellStyle name="Percent 11 2 2 6 2 2 2 3" xfId="15289"/>
    <cellStyle name="Percent 11 2 2 6 2 3" xfId="7154"/>
    <cellStyle name="Percent 11 2 2 6 2 3 2" xfId="12679"/>
    <cellStyle name="Percent 11 2 2 6 2 3 2 2" xfId="20630"/>
    <cellStyle name="Percent 11 2 2 6 2 3 3" xfId="16222"/>
    <cellStyle name="Percent 11 2 2 6 2 4" xfId="4754"/>
    <cellStyle name="Percent 11 2 2 6 2 4 2" xfId="10798"/>
    <cellStyle name="Percent 11 2 2 6 2 4 2 2" xfId="18766"/>
    <cellStyle name="Percent 11 2 2 6 2 4 3" xfId="14357"/>
    <cellStyle name="Percent 11 2 2 6 2 5" xfId="8356"/>
    <cellStyle name="Percent 11 2 2 6 2 5 2" xfId="16833"/>
    <cellStyle name="Percent 11 2 2 6 2 6" xfId="21635"/>
    <cellStyle name="Percent 11 2 2 6 3" xfId="2808"/>
    <cellStyle name="Percent 11 2 2 6 3 2" xfId="5771"/>
    <cellStyle name="Percent 11 2 2 6 3 2 2" xfId="11739"/>
    <cellStyle name="Percent 11 2 2 6 3 2 2 2" xfId="19697"/>
    <cellStyle name="Percent 11 2 2 6 3 2 3" xfId="15288"/>
    <cellStyle name="Percent 11 2 2 6 4" xfId="7153"/>
    <cellStyle name="Percent 11 2 2 6 4 2" xfId="12678"/>
    <cellStyle name="Percent 11 2 2 6 4 2 2" xfId="20629"/>
    <cellStyle name="Percent 11 2 2 6 4 3" xfId="16221"/>
    <cellStyle name="Percent 11 2 2 6 5" xfId="4753"/>
    <cellStyle name="Percent 11 2 2 6 5 2" xfId="10797"/>
    <cellStyle name="Percent 11 2 2 6 5 2 2" xfId="18765"/>
    <cellStyle name="Percent 11 2 2 6 5 3" xfId="14356"/>
    <cellStyle name="Percent 11 2 2 6 6" xfId="8357"/>
    <cellStyle name="Percent 11 2 2 6 6 2" xfId="16834"/>
    <cellStyle name="Percent 11 2 2 6 7" xfId="21634"/>
    <cellStyle name="Percent 11 2 2 7" xfId="2809"/>
    <cellStyle name="Percent 11 2 2 7 2" xfId="2810"/>
    <cellStyle name="Percent 11 2 2 7 2 2" xfId="5773"/>
    <cellStyle name="Percent 11 2 2 7 2 2 2" xfId="11741"/>
    <cellStyle name="Percent 11 2 2 7 2 2 2 2" xfId="19699"/>
    <cellStyle name="Percent 11 2 2 7 2 2 3" xfId="15290"/>
    <cellStyle name="Percent 11 2 2 7 3" xfId="7155"/>
    <cellStyle name="Percent 11 2 2 7 3 2" xfId="12680"/>
    <cellStyle name="Percent 11 2 2 7 3 2 2" xfId="20631"/>
    <cellStyle name="Percent 11 2 2 7 3 3" xfId="16223"/>
    <cellStyle name="Percent 11 2 2 7 4" xfId="4755"/>
    <cellStyle name="Percent 11 2 2 7 4 2" xfId="10799"/>
    <cellStyle name="Percent 11 2 2 7 4 2 2" xfId="18767"/>
    <cellStyle name="Percent 11 2 2 7 4 3" xfId="14358"/>
    <cellStyle name="Percent 11 2 2 7 5" xfId="8355"/>
    <cellStyle name="Percent 11 2 2 7 5 2" xfId="16832"/>
    <cellStyle name="Percent 11 2 2 7 6" xfId="21636"/>
    <cellStyle name="Percent 11 2 2 8" xfId="2811"/>
    <cellStyle name="Percent 11 2 2 8 2" xfId="5756"/>
    <cellStyle name="Percent 11 2 2 8 2 2" xfId="11724"/>
    <cellStyle name="Percent 11 2 2 8 2 2 2" xfId="19682"/>
    <cellStyle name="Percent 11 2 2 8 2 3" xfId="15273"/>
    <cellStyle name="Percent 11 2 2 9" xfId="7138"/>
    <cellStyle name="Percent 11 2 2 9 2" xfId="12663"/>
    <cellStyle name="Percent 11 2 2 9 2 2" xfId="20614"/>
    <cellStyle name="Percent 11 2 2 9 3" xfId="16206"/>
    <cellStyle name="Percent 12" xfId="2812"/>
    <cellStyle name="Percent 13" xfId="2813"/>
    <cellStyle name="Percent 14" xfId="2814"/>
    <cellStyle name="Percent 15" xfId="2815"/>
    <cellStyle name="Percent 16" xfId="2816"/>
    <cellStyle name="Percent 17" xfId="2817"/>
    <cellStyle name="Percent 18" xfId="2818"/>
    <cellStyle name="Percent 19" xfId="2819"/>
    <cellStyle name="Percent 2" xfId="2820"/>
    <cellStyle name="Percent 2 2" xfId="2821"/>
    <cellStyle name="Percent 2 3" xfId="2822"/>
    <cellStyle name="Percent 2 4" xfId="2823"/>
    <cellStyle name="Percent 20" xfId="2824"/>
    <cellStyle name="Percent 21" xfId="2825"/>
    <cellStyle name="Percent 22" xfId="2826"/>
    <cellStyle name="Percent 23" xfId="2827"/>
    <cellStyle name="Percent 24" xfId="2828"/>
    <cellStyle name="Percent 3" xfId="2829"/>
    <cellStyle name="Percent 3 2" xfId="2830"/>
    <cellStyle name="Percent 3 2 2" xfId="2831"/>
    <cellStyle name="Percent 3 2 2 10" xfId="4756"/>
    <cellStyle name="Percent 3 2 2 10 2" xfId="10800"/>
    <cellStyle name="Percent 3 2 2 10 2 2" xfId="18768"/>
    <cellStyle name="Percent 3 2 2 10 3" xfId="14359"/>
    <cellStyle name="Percent 3 2 2 11" xfId="8354"/>
    <cellStyle name="Percent 3 2 2 11 2" xfId="16831"/>
    <cellStyle name="Percent 3 2 2 12" xfId="21637"/>
    <cellStyle name="Percent 3 2 2 2" xfId="2832"/>
    <cellStyle name="Percent 3 2 2 2 2" xfId="2833"/>
    <cellStyle name="Percent 3 2 2 2 2 2" xfId="2834"/>
    <cellStyle name="Percent 3 2 2 2 2 2 2" xfId="2835"/>
    <cellStyle name="Percent 3 2 2 2 2 2 2 2" xfId="5777"/>
    <cellStyle name="Percent 3 2 2 2 2 2 2 2 2" xfId="11745"/>
    <cellStyle name="Percent 3 2 2 2 2 2 2 2 2 2" xfId="19703"/>
    <cellStyle name="Percent 3 2 2 2 2 2 2 2 3" xfId="15294"/>
    <cellStyle name="Percent 3 2 2 2 2 2 3" xfId="7164"/>
    <cellStyle name="Percent 3 2 2 2 2 2 3 2" xfId="12684"/>
    <cellStyle name="Percent 3 2 2 2 2 2 3 2 2" xfId="20635"/>
    <cellStyle name="Percent 3 2 2 2 2 2 3 3" xfId="16227"/>
    <cellStyle name="Percent 3 2 2 2 2 2 4" xfId="4759"/>
    <cellStyle name="Percent 3 2 2 2 2 2 4 2" xfId="10803"/>
    <cellStyle name="Percent 3 2 2 2 2 2 4 2 2" xfId="18771"/>
    <cellStyle name="Percent 3 2 2 2 2 2 4 3" xfId="14362"/>
    <cellStyle name="Percent 3 2 2 2 2 2 5" xfId="8351"/>
    <cellStyle name="Percent 3 2 2 2 2 2 5 2" xfId="16828"/>
    <cellStyle name="Percent 3 2 2 2 2 2 6" xfId="21640"/>
    <cellStyle name="Percent 3 2 2 2 2 3" xfId="2836"/>
    <cellStyle name="Percent 3 2 2 2 2 3 2" xfId="5776"/>
    <cellStyle name="Percent 3 2 2 2 2 3 2 2" xfId="11744"/>
    <cellStyle name="Percent 3 2 2 2 2 3 2 2 2" xfId="19702"/>
    <cellStyle name="Percent 3 2 2 2 2 3 2 3" xfId="15293"/>
    <cellStyle name="Percent 3 2 2 2 2 4" xfId="7163"/>
    <cellStyle name="Percent 3 2 2 2 2 4 2" xfId="12683"/>
    <cellStyle name="Percent 3 2 2 2 2 4 2 2" xfId="20634"/>
    <cellStyle name="Percent 3 2 2 2 2 4 3" xfId="16226"/>
    <cellStyle name="Percent 3 2 2 2 2 5" xfId="4758"/>
    <cellStyle name="Percent 3 2 2 2 2 5 2" xfId="10802"/>
    <cellStyle name="Percent 3 2 2 2 2 5 2 2" xfId="18770"/>
    <cellStyle name="Percent 3 2 2 2 2 5 3" xfId="14361"/>
    <cellStyle name="Percent 3 2 2 2 2 6" xfId="8352"/>
    <cellStyle name="Percent 3 2 2 2 2 6 2" xfId="16829"/>
    <cellStyle name="Percent 3 2 2 2 2 7" xfId="21639"/>
    <cellStyle name="Percent 3 2 2 2 3" xfId="2837"/>
    <cellStyle name="Percent 3 2 2 2 3 2" xfId="2838"/>
    <cellStyle name="Percent 3 2 2 2 3 2 2" xfId="5778"/>
    <cellStyle name="Percent 3 2 2 2 3 2 2 2" xfId="11746"/>
    <cellStyle name="Percent 3 2 2 2 3 2 2 2 2" xfId="19704"/>
    <cellStyle name="Percent 3 2 2 2 3 2 2 3" xfId="15295"/>
    <cellStyle name="Percent 3 2 2 2 3 3" xfId="7165"/>
    <cellStyle name="Percent 3 2 2 2 3 3 2" xfId="12685"/>
    <cellStyle name="Percent 3 2 2 2 3 3 2 2" xfId="20636"/>
    <cellStyle name="Percent 3 2 2 2 3 3 3" xfId="16228"/>
    <cellStyle name="Percent 3 2 2 2 3 4" xfId="4760"/>
    <cellStyle name="Percent 3 2 2 2 3 4 2" xfId="10804"/>
    <cellStyle name="Percent 3 2 2 2 3 4 2 2" xfId="18772"/>
    <cellStyle name="Percent 3 2 2 2 3 4 3" xfId="14363"/>
    <cellStyle name="Percent 3 2 2 2 3 5" xfId="8350"/>
    <cellStyle name="Percent 3 2 2 2 3 5 2" xfId="16827"/>
    <cellStyle name="Percent 3 2 2 2 3 6" xfId="21641"/>
    <cellStyle name="Percent 3 2 2 2 4" xfId="2839"/>
    <cellStyle name="Percent 3 2 2 2 4 2" xfId="5775"/>
    <cellStyle name="Percent 3 2 2 2 4 2 2" xfId="11743"/>
    <cellStyle name="Percent 3 2 2 2 4 2 2 2" xfId="19701"/>
    <cellStyle name="Percent 3 2 2 2 4 2 3" xfId="15292"/>
    <cellStyle name="Percent 3 2 2 2 5" xfId="7162"/>
    <cellStyle name="Percent 3 2 2 2 5 2" xfId="12682"/>
    <cellStyle name="Percent 3 2 2 2 5 2 2" xfId="20633"/>
    <cellStyle name="Percent 3 2 2 2 5 3" xfId="16225"/>
    <cellStyle name="Percent 3 2 2 2 6" xfId="4757"/>
    <cellStyle name="Percent 3 2 2 2 6 2" xfId="10801"/>
    <cellStyle name="Percent 3 2 2 2 6 2 2" xfId="18769"/>
    <cellStyle name="Percent 3 2 2 2 6 3" xfId="14360"/>
    <cellStyle name="Percent 3 2 2 2 7" xfId="8353"/>
    <cellStyle name="Percent 3 2 2 2 7 2" xfId="16830"/>
    <cellStyle name="Percent 3 2 2 2 8" xfId="21638"/>
    <cellStyle name="Percent 3 2 2 3" xfId="2840"/>
    <cellStyle name="Percent 3 2 2 3 2" xfId="2841"/>
    <cellStyle name="Percent 3 2 2 3 2 2" xfId="2842"/>
    <cellStyle name="Percent 3 2 2 3 2 2 2" xfId="2843"/>
    <cellStyle name="Percent 3 2 2 3 2 2 2 2" xfId="5781"/>
    <cellStyle name="Percent 3 2 2 3 2 2 2 2 2" xfId="11749"/>
    <cellStyle name="Percent 3 2 2 3 2 2 2 2 2 2" xfId="19707"/>
    <cellStyle name="Percent 3 2 2 3 2 2 2 2 3" xfId="15298"/>
    <cellStyle name="Percent 3 2 2 3 2 2 3" xfId="7168"/>
    <cellStyle name="Percent 3 2 2 3 2 2 3 2" xfId="12688"/>
    <cellStyle name="Percent 3 2 2 3 2 2 3 2 2" xfId="20639"/>
    <cellStyle name="Percent 3 2 2 3 2 2 3 3" xfId="16231"/>
    <cellStyle name="Percent 3 2 2 3 2 2 4" xfId="4763"/>
    <cellStyle name="Percent 3 2 2 3 2 2 4 2" xfId="10807"/>
    <cellStyle name="Percent 3 2 2 3 2 2 4 2 2" xfId="18775"/>
    <cellStyle name="Percent 3 2 2 3 2 2 4 3" xfId="14366"/>
    <cellStyle name="Percent 3 2 2 3 2 2 5" xfId="8347"/>
    <cellStyle name="Percent 3 2 2 3 2 2 5 2" xfId="16824"/>
    <cellStyle name="Percent 3 2 2 3 2 2 6" xfId="21644"/>
    <cellStyle name="Percent 3 2 2 3 2 3" xfId="2844"/>
    <cellStyle name="Percent 3 2 2 3 2 3 2" xfId="5780"/>
    <cellStyle name="Percent 3 2 2 3 2 3 2 2" xfId="11748"/>
    <cellStyle name="Percent 3 2 2 3 2 3 2 2 2" xfId="19706"/>
    <cellStyle name="Percent 3 2 2 3 2 3 2 3" xfId="15297"/>
    <cellStyle name="Percent 3 2 2 3 2 4" xfId="7167"/>
    <cellStyle name="Percent 3 2 2 3 2 4 2" xfId="12687"/>
    <cellStyle name="Percent 3 2 2 3 2 4 2 2" xfId="20638"/>
    <cellStyle name="Percent 3 2 2 3 2 4 3" xfId="16230"/>
    <cellStyle name="Percent 3 2 2 3 2 5" xfId="4762"/>
    <cellStyle name="Percent 3 2 2 3 2 5 2" xfId="10806"/>
    <cellStyle name="Percent 3 2 2 3 2 5 2 2" xfId="18774"/>
    <cellStyle name="Percent 3 2 2 3 2 5 3" xfId="14365"/>
    <cellStyle name="Percent 3 2 2 3 2 6" xfId="8348"/>
    <cellStyle name="Percent 3 2 2 3 2 6 2" xfId="16825"/>
    <cellStyle name="Percent 3 2 2 3 2 7" xfId="21643"/>
    <cellStyle name="Percent 3 2 2 3 3" xfId="2845"/>
    <cellStyle name="Percent 3 2 2 3 3 2" xfId="2846"/>
    <cellStyle name="Percent 3 2 2 3 3 2 2" xfId="5782"/>
    <cellStyle name="Percent 3 2 2 3 3 2 2 2" xfId="11750"/>
    <cellStyle name="Percent 3 2 2 3 3 2 2 2 2" xfId="19708"/>
    <cellStyle name="Percent 3 2 2 3 3 2 2 3" xfId="15299"/>
    <cellStyle name="Percent 3 2 2 3 3 3" xfId="7169"/>
    <cellStyle name="Percent 3 2 2 3 3 3 2" xfId="12689"/>
    <cellStyle name="Percent 3 2 2 3 3 3 2 2" xfId="20640"/>
    <cellStyle name="Percent 3 2 2 3 3 3 3" xfId="16232"/>
    <cellStyle name="Percent 3 2 2 3 3 4" xfId="4764"/>
    <cellStyle name="Percent 3 2 2 3 3 4 2" xfId="10808"/>
    <cellStyle name="Percent 3 2 2 3 3 4 2 2" xfId="18776"/>
    <cellStyle name="Percent 3 2 2 3 3 4 3" xfId="14367"/>
    <cellStyle name="Percent 3 2 2 3 3 5" xfId="8346"/>
    <cellStyle name="Percent 3 2 2 3 3 5 2" xfId="16823"/>
    <cellStyle name="Percent 3 2 2 3 3 6" xfId="21645"/>
    <cellStyle name="Percent 3 2 2 3 4" xfId="2847"/>
    <cellStyle name="Percent 3 2 2 3 4 2" xfId="5779"/>
    <cellStyle name="Percent 3 2 2 3 4 2 2" xfId="11747"/>
    <cellStyle name="Percent 3 2 2 3 4 2 2 2" xfId="19705"/>
    <cellStyle name="Percent 3 2 2 3 4 2 3" xfId="15296"/>
    <cellStyle name="Percent 3 2 2 3 5" xfId="7166"/>
    <cellStyle name="Percent 3 2 2 3 5 2" xfId="12686"/>
    <cellStyle name="Percent 3 2 2 3 5 2 2" xfId="20637"/>
    <cellStyle name="Percent 3 2 2 3 5 3" xfId="16229"/>
    <cellStyle name="Percent 3 2 2 3 6" xfId="4761"/>
    <cellStyle name="Percent 3 2 2 3 6 2" xfId="10805"/>
    <cellStyle name="Percent 3 2 2 3 6 2 2" xfId="18773"/>
    <cellStyle name="Percent 3 2 2 3 6 3" xfId="14364"/>
    <cellStyle name="Percent 3 2 2 3 7" xfId="8349"/>
    <cellStyle name="Percent 3 2 2 3 7 2" xfId="16826"/>
    <cellStyle name="Percent 3 2 2 3 8" xfId="21642"/>
    <cellStyle name="Percent 3 2 2 4" xfId="2848"/>
    <cellStyle name="Percent 3 2 2 4 2" xfId="2849"/>
    <cellStyle name="Percent 3 2 2 4 2 2" xfId="2850"/>
    <cellStyle name="Percent 3 2 2 4 2 2 2" xfId="2851"/>
    <cellStyle name="Percent 3 2 2 4 2 2 2 2" xfId="5785"/>
    <cellStyle name="Percent 3 2 2 4 2 2 2 2 2" xfId="11753"/>
    <cellStyle name="Percent 3 2 2 4 2 2 2 2 2 2" xfId="19711"/>
    <cellStyle name="Percent 3 2 2 4 2 2 2 2 3" xfId="15302"/>
    <cellStyle name="Percent 3 2 2 4 2 2 3" xfId="7172"/>
    <cellStyle name="Percent 3 2 2 4 2 2 3 2" xfId="12692"/>
    <cellStyle name="Percent 3 2 2 4 2 2 3 2 2" xfId="20643"/>
    <cellStyle name="Percent 3 2 2 4 2 2 3 3" xfId="16235"/>
    <cellStyle name="Percent 3 2 2 4 2 2 4" xfId="4767"/>
    <cellStyle name="Percent 3 2 2 4 2 2 4 2" xfId="10811"/>
    <cellStyle name="Percent 3 2 2 4 2 2 4 2 2" xfId="18779"/>
    <cellStyle name="Percent 3 2 2 4 2 2 4 3" xfId="14370"/>
    <cellStyle name="Percent 3 2 2 4 2 2 5" xfId="8343"/>
    <cellStyle name="Percent 3 2 2 4 2 2 5 2" xfId="16820"/>
    <cellStyle name="Percent 3 2 2 4 2 2 6" xfId="21648"/>
    <cellStyle name="Percent 3 2 2 4 2 3" xfId="2852"/>
    <cellStyle name="Percent 3 2 2 4 2 3 2" xfId="5784"/>
    <cellStyle name="Percent 3 2 2 4 2 3 2 2" xfId="11752"/>
    <cellStyle name="Percent 3 2 2 4 2 3 2 2 2" xfId="19710"/>
    <cellStyle name="Percent 3 2 2 4 2 3 2 3" xfId="15301"/>
    <cellStyle name="Percent 3 2 2 4 2 4" xfId="7171"/>
    <cellStyle name="Percent 3 2 2 4 2 4 2" xfId="12691"/>
    <cellStyle name="Percent 3 2 2 4 2 4 2 2" xfId="20642"/>
    <cellStyle name="Percent 3 2 2 4 2 4 3" xfId="16234"/>
    <cellStyle name="Percent 3 2 2 4 2 5" xfId="4766"/>
    <cellStyle name="Percent 3 2 2 4 2 5 2" xfId="10810"/>
    <cellStyle name="Percent 3 2 2 4 2 5 2 2" xfId="18778"/>
    <cellStyle name="Percent 3 2 2 4 2 5 3" xfId="14369"/>
    <cellStyle name="Percent 3 2 2 4 2 6" xfId="8344"/>
    <cellStyle name="Percent 3 2 2 4 2 6 2" xfId="16821"/>
    <cellStyle name="Percent 3 2 2 4 2 7" xfId="21647"/>
    <cellStyle name="Percent 3 2 2 4 3" xfId="2853"/>
    <cellStyle name="Percent 3 2 2 4 3 2" xfId="2854"/>
    <cellStyle name="Percent 3 2 2 4 3 2 2" xfId="5786"/>
    <cellStyle name="Percent 3 2 2 4 3 2 2 2" xfId="11754"/>
    <cellStyle name="Percent 3 2 2 4 3 2 2 2 2" xfId="19712"/>
    <cellStyle name="Percent 3 2 2 4 3 2 2 3" xfId="15303"/>
    <cellStyle name="Percent 3 2 2 4 3 3" xfId="7173"/>
    <cellStyle name="Percent 3 2 2 4 3 3 2" xfId="12693"/>
    <cellStyle name="Percent 3 2 2 4 3 3 2 2" xfId="20644"/>
    <cellStyle name="Percent 3 2 2 4 3 3 3" xfId="16236"/>
    <cellStyle name="Percent 3 2 2 4 3 4" xfId="4768"/>
    <cellStyle name="Percent 3 2 2 4 3 4 2" xfId="10812"/>
    <cellStyle name="Percent 3 2 2 4 3 4 2 2" xfId="18780"/>
    <cellStyle name="Percent 3 2 2 4 3 4 3" xfId="14371"/>
    <cellStyle name="Percent 3 2 2 4 3 5" xfId="8342"/>
    <cellStyle name="Percent 3 2 2 4 3 5 2" xfId="16819"/>
    <cellStyle name="Percent 3 2 2 4 3 6" xfId="21649"/>
    <cellStyle name="Percent 3 2 2 4 4" xfId="2855"/>
    <cellStyle name="Percent 3 2 2 4 4 2" xfId="5783"/>
    <cellStyle name="Percent 3 2 2 4 4 2 2" xfId="11751"/>
    <cellStyle name="Percent 3 2 2 4 4 2 2 2" xfId="19709"/>
    <cellStyle name="Percent 3 2 2 4 4 2 3" xfId="15300"/>
    <cellStyle name="Percent 3 2 2 4 5" xfId="7170"/>
    <cellStyle name="Percent 3 2 2 4 5 2" xfId="12690"/>
    <cellStyle name="Percent 3 2 2 4 5 2 2" xfId="20641"/>
    <cellStyle name="Percent 3 2 2 4 5 3" xfId="16233"/>
    <cellStyle name="Percent 3 2 2 4 6" xfId="4765"/>
    <cellStyle name="Percent 3 2 2 4 6 2" xfId="10809"/>
    <cellStyle name="Percent 3 2 2 4 6 2 2" xfId="18777"/>
    <cellStyle name="Percent 3 2 2 4 6 3" xfId="14368"/>
    <cellStyle name="Percent 3 2 2 4 7" xfId="8345"/>
    <cellStyle name="Percent 3 2 2 4 7 2" xfId="16822"/>
    <cellStyle name="Percent 3 2 2 4 8" xfId="21646"/>
    <cellStyle name="Percent 3 2 2 5" xfId="2856"/>
    <cellStyle name="Percent 3 2 2 5 2" xfId="2857"/>
    <cellStyle name="Percent 3 2 2 5 2 2" xfId="2858"/>
    <cellStyle name="Percent 3 2 2 5 2 2 2" xfId="5788"/>
    <cellStyle name="Percent 3 2 2 5 2 2 2 2" xfId="11756"/>
    <cellStyle name="Percent 3 2 2 5 2 2 2 2 2" xfId="19714"/>
    <cellStyle name="Percent 3 2 2 5 2 2 2 3" xfId="15305"/>
    <cellStyle name="Percent 3 2 2 5 2 3" xfId="7175"/>
    <cellStyle name="Percent 3 2 2 5 2 3 2" xfId="12695"/>
    <cellStyle name="Percent 3 2 2 5 2 3 2 2" xfId="20646"/>
    <cellStyle name="Percent 3 2 2 5 2 3 3" xfId="16238"/>
    <cellStyle name="Percent 3 2 2 5 2 4" xfId="4770"/>
    <cellStyle name="Percent 3 2 2 5 2 4 2" xfId="10814"/>
    <cellStyle name="Percent 3 2 2 5 2 4 2 2" xfId="18782"/>
    <cellStyle name="Percent 3 2 2 5 2 4 3" xfId="14373"/>
    <cellStyle name="Percent 3 2 2 5 2 5" xfId="8340"/>
    <cellStyle name="Percent 3 2 2 5 2 5 2" xfId="16817"/>
    <cellStyle name="Percent 3 2 2 5 2 6" xfId="21651"/>
    <cellStyle name="Percent 3 2 2 5 3" xfId="2859"/>
    <cellStyle name="Percent 3 2 2 5 3 2" xfId="5787"/>
    <cellStyle name="Percent 3 2 2 5 3 2 2" xfId="11755"/>
    <cellStyle name="Percent 3 2 2 5 3 2 2 2" xfId="19713"/>
    <cellStyle name="Percent 3 2 2 5 3 2 3" xfId="15304"/>
    <cellStyle name="Percent 3 2 2 5 4" xfId="7174"/>
    <cellStyle name="Percent 3 2 2 5 4 2" xfId="12694"/>
    <cellStyle name="Percent 3 2 2 5 4 2 2" xfId="20645"/>
    <cellStyle name="Percent 3 2 2 5 4 3" xfId="16237"/>
    <cellStyle name="Percent 3 2 2 5 5" xfId="4769"/>
    <cellStyle name="Percent 3 2 2 5 5 2" xfId="10813"/>
    <cellStyle name="Percent 3 2 2 5 5 2 2" xfId="18781"/>
    <cellStyle name="Percent 3 2 2 5 5 3" xfId="14372"/>
    <cellStyle name="Percent 3 2 2 5 6" xfId="8341"/>
    <cellStyle name="Percent 3 2 2 5 6 2" xfId="16818"/>
    <cellStyle name="Percent 3 2 2 5 7" xfId="21650"/>
    <cellStyle name="Percent 3 2 2 6" xfId="2860"/>
    <cellStyle name="Percent 3 2 2 6 2" xfId="2861"/>
    <cellStyle name="Percent 3 2 2 6 2 2" xfId="2862"/>
    <cellStyle name="Percent 3 2 2 6 2 2 2" xfId="5790"/>
    <cellStyle name="Percent 3 2 2 6 2 2 2 2" xfId="11758"/>
    <cellStyle name="Percent 3 2 2 6 2 2 2 2 2" xfId="19716"/>
    <cellStyle name="Percent 3 2 2 6 2 2 2 3" xfId="15307"/>
    <cellStyle name="Percent 3 2 2 6 2 3" xfId="7177"/>
    <cellStyle name="Percent 3 2 2 6 2 3 2" xfId="12697"/>
    <cellStyle name="Percent 3 2 2 6 2 3 2 2" xfId="20648"/>
    <cellStyle name="Percent 3 2 2 6 2 3 3" xfId="16240"/>
    <cellStyle name="Percent 3 2 2 6 2 4" xfId="4772"/>
    <cellStyle name="Percent 3 2 2 6 2 4 2" xfId="10816"/>
    <cellStyle name="Percent 3 2 2 6 2 4 2 2" xfId="18784"/>
    <cellStyle name="Percent 3 2 2 6 2 4 3" xfId="14375"/>
    <cellStyle name="Percent 3 2 2 6 2 5" xfId="8338"/>
    <cellStyle name="Percent 3 2 2 6 2 5 2" xfId="16815"/>
    <cellStyle name="Percent 3 2 2 6 2 6" xfId="21653"/>
    <cellStyle name="Percent 3 2 2 6 3" xfId="2863"/>
    <cellStyle name="Percent 3 2 2 6 3 2" xfId="5789"/>
    <cellStyle name="Percent 3 2 2 6 3 2 2" xfId="11757"/>
    <cellStyle name="Percent 3 2 2 6 3 2 2 2" xfId="19715"/>
    <cellStyle name="Percent 3 2 2 6 3 2 3" xfId="15306"/>
    <cellStyle name="Percent 3 2 2 6 4" xfId="7176"/>
    <cellStyle name="Percent 3 2 2 6 4 2" xfId="12696"/>
    <cellStyle name="Percent 3 2 2 6 4 2 2" xfId="20647"/>
    <cellStyle name="Percent 3 2 2 6 4 3" xfId="16239"/>
    <cellStyle name="Percent 3 2 2 6 5" xfId="4771"/>
    <cellStyle name="Percent 3 2 2 6 5 2" xfId="10815"/>
    <cellStyle name="Percent 3 2 2 6 5 2 2" xfId="18783"/>
    <cellStyle name="Percent 3 2 2 6 5 3" xfId="14374"/>
    <cellStyle name="Percent 3 2 2 6 6" xfId="8339"/>
    <cellStyle name="Percent 3 2 2 6 6 2" xfId="16816"/>
    <cellStyle name="Percent 3 2 2 6 7" xfId="21652"/>
    <cellStyle name="Percent 3 2 2 7" xfId="2864"/>
    <cellStyle name="Percent 3 2 2 7 2" xfId="2865"/>
    <cellStyle name="Percent 3 2 2 7 2 2" xfId="5791"/>
    <cellStyle name="Percent 3 2 2 7 2 2 2" xfId="11759"/>
    <cellStyle name="Percent 3 2 2 7 2 2 2 2" xfId="19717"/>
    <cellStyle name="Percent 3 2 2 7 2 2 3" xfId="15308"/>
    <cellStyle name="Percent 3 2 2 7 3" xfId="7178"/>
    <cellStyle name="Percent 3 2 2 7 3 2" xfId="12698"/>
    <cellStyle name="Percent 3 2 2 7 3 2 2" xfId="20649"/>
    <cellStyle name="Percent 3 2 2 7 3 3" xfId="16241"/>
    <cellStyle name="Percent 3 2 2 7 4" xfId="4773"/>
    <cellStyle name="Percent 3 2 2 7 4 2" xfId="10817"/>
    <cellStyle name="Percent 3 2 2 7 4 2 2" xfId="18785"/>
    <cellStyle name="Percent 3 2 2 7 4 3" xfId="14376"/>
    <cellStyle name="Percent 3 2 2 7 5" xfId="8337"/>
    <cellStyle name="Percent 3 2 2 7 5 2" xfId="16814"/>
    <cellStyle name="Percent 3 2 2 7 6" xfId="21654"/>
    <cellStyle name="Percent 3 2 2 8" xfId="2866"/>
    <cellStyle name="Percent 3 2 2 8 2" xfId="5774"/>
    <cellStyle name="Percent 3 2 2 8 2 2" xfId="11742"/>
    <cellStyle name="Percent 3 2 2 8 2 2 2" xfId="19700"/>
    <cellStyle name="Percent 3 2 2 8 2 3" xfId="15291"/>
    <cellStyle name="Percent 3 2 2 9" xfId="7161"/>
    <cellStyle name="Percent 3 2 2 9 2" xfId="12681"/>
    <cellStyle name="Percent 3 2 2 9 2 2" xfId="20632"/>
    <cellStyle name="Percent 3 2 2 9 3" xfId="16224"/>
    <cellStyle name="Percent 3 3" xfId="2867"/>
    <cellStyle name="Percent 4" xfId="2868"/>
    <cellStyle name="Percent 4 2" xfId="2869"/>
    <cellStyle name="Percent 5" xfId="2870"/>
    <cellStyle name="Percent 5 2" xfId="2871"/>
    <cellStyle name="Percent 5 3" xfId="2872"/>
    <cellStyle name="Percent 6" xfId="2873"/>
    <cellStyle name="Percent 6 2" xfId="2874"/>
    <cellStyle name="Percent 7" xfId="2875"/>
    <cellStyle name="Percent 7 2" xfId="2876"/>
    <cellStyle name="Percent 8" xfId="2877"/>
    <cellStyle name="Percent 9" xfId="2878"/>
    <cellStyle name="Percent 9 2" xfId="2879"/>
    <cellStyle name="Pilkku_BINV" xfId="2880"/>
    <cellStyle name="Pourcentage_TEMPTRAN" xfId="2881"/>
    <cellStyle name="PrePop Currency (0)" xfId="2882"/>
    <cellStyle name="PrePop Currency (2)" xfId="2883"/>
    <cellStyle name="PrePop Units (0)" xfId="2884"/>
    <cellStyle name="PrePop Units (1)" xfId="2885"/>
    <cellStyle name="PrePop Units (2)" xfId="2886"/>
    <cellStyle name="Py?r. luku_BINV" xfId="2887"/>
    <cellStyle name="Py?r. valuutta_BINV" xfId="2888"/>
    <cellStyle name="Qt้ calcul้es" xfId="2889"/>
    <cellStyle name="Qt้ calcul้es 2" xfId="2890"/>
    <cellStyle name="Qt้ calcul้es 2 2" xfId="8833"/>
    <cellStyle name="Qt้ calcul้es 3" xfId="8832"/>
    <cellStyle name="QT้ entr้es" xfId="2891"/>
    <cellStyle name="Quantity" xfId="2892"/>
    <cellStyle name="Quantity 2" xfId="2893"/>
    <cellStyle name="Quantity 3" xfId="2894"/>
    <cellStyle name="Quantity 4" xfId="2895"/>
    <cellStyle name="Quantity 5" xfId="2896"/>
    <cellStyle name="Quantity 6" xfId="2897"/>
    <cellStyle name="Quantity 7" xfId="2898"/>
    <cellStyle name="Quantity 8" xfId="2899"/>
    <cellStyle name="Quantity 9" xfId="2900"/>
    <cellStyle name="report_title" xfId="2901"/>
    <cellStyle name="Reset  - Style7" xfId="2902"/>
    <cellStyle name="RevList" xfId="2903"/>
    <cellStyle name="SCH1" xfId="2904"/>
    <cellStyle name="shade" xfId="2905"/>
    <cellStyle name="Sheet Title" xfId="2906"/>
    <cellStyle name="Special" xfId="2907"/>
    <cellStyle name="Standard_4710.0000" xfId="2908"/>
    <cellStyle name="Style 1" xfId="2909"/>
    <cellStyle name="Style 1 2" xfId="2910"/>
    <cellStyle name="Style 2" xfId="2911"/>
    <cellStyle name="Style 3" xfId="2912"/>
    <cellStyle name="Style 4" xfId="2913"/>
    <cellStyle name="subhead" xfId="2914"/>
    <cellStyle name="SubHeading" xfId="2915"/>
    <cellStyle name="Subtotal" xfId="2916"/>
    <cellStyle name="SumData" xfId="2917"/>
    <cellStyle name="Table  - Style6" xfId="2918"/>
    <cellStyle name="Table  - Style6 2" xfId="2919"/>
    <cellStyle name="Table  - Style6 3" xfId="2920"/>
    <cellStyle name="Table  - Style6 4" xfId="2921"/>
    <cellStyle name="Table  - Style6 5" xfId="2922"/>
    <cellStyle name="Text Indent A" xfId="2923"/>
    <cellStyle name="Text Indent B" xfId="2924"/>
    <cellStyle name="Text Indent C" xfId="2925"/>
    <cellStyle name="thai" xfId="2926"/>
    <cellStyle name="Title" xfId="2927"/>
    <cellStyle name="Title  - Style1" xfId="2928"/>
    <cellStyle name="Title 1" xfId="2929"/>
    <cellStyle name="Title 10" xfId="2930"/>
    <cellStyle name="Title 100" xfId="7846"/>
    <cellStyle name="Title 101" xfId="7124"/>
    <cellStyle name="Title 102" xfId="7981"/>
    <cellStyle name="Title 103" xfId="7985"/>
    <cellStyle name="Title 104" xfId="7988"/>
    <cellStyle name="Title 105" xfId="7991"/>
    <cellStyle name="Title 106" xfId="7994"/>
    <cellStyle name="Title 107" xfId="7997"/>
    <cellStyle name="Title 108" xfId="8000"/>
    <cellStyle name="Title 109" xfId="8003"/>
    <cellStyle name="Title 11" xfId="2931"/>
    <cellStyle name="Title 110" xfId="8006"/>
    <cellStyle name="Title 111" xfId="8009"/>
    <cellStyle name="Title 112" xfId="8012"/>
    <cellStyle name="Title 113" xfId="8015"/>
    <cellStyle name="Title 114" xfId="8018"/>
    <cellStyle name="Title 115" xfId="8021"/>
    <cellStyle name="Title 116" xfId="8024"/>
    <cellStyle name="Title 117" xfId="8027"/>
    <cellStyle name="Title 118" xfId="8030"/>
    <cellStyle name="Title 119" xfId="8033"/>
    <cellStyle name="Title 12" xfId="2932"/>
    <cellStyle name="Title 120" xfId="8036"/>
    <cellStyle name="Title 121" xfId="8039"/>
    <cellStyle name="Title 122" xfId="8042"/>
    <cellStyle name="Title 123" xfId="8045"/>
    <cellStyle name="Title 124" xfId="8048"/>
    <cellStyle name="Title 125" xfId="8051"/>
    <cellStyle name="Title 126" xfId="8054"/>
    <cellStyle name="Title 127" xfId="8057"/>
    <cellStyle name="Title 128" xfId="8060"/>
    <cellStyle name="Title 129" xfId="8063"/>
    <cellStyle name="Title 13" xfId="2933"/>
    <cellStyle name="Title 14" xfId="2934"/>
    <cellStyle name="Title 15" xfId="2935"/>
    <cellStyle name="Title 16" xfId="2936"/>
    <cellStyle name="Title 17" xfId="2937"/>
    <cellStyle name="Title 18" xfId="2938"/>
    <cellStyle name="Title 19" xfId="2939"/>
    <cellStyle name="Title 2" xfId="2940"/>
    <cellStyle name="Title 2 2" xfId="2941"/>
    <cellStyle name="Title 20" xfId="2942"/>
    <cellStyle name="Title 21" xfId="5315"/>
    <cellStyle name="Title 22" xfId="6274"/>
    <cellStyle name="Title 23" xfId="6293"/>
    <cellStyle name="Title 24" xfId="5869"/>
    <cellStyle name="Title 25" xfId="6284"/>
    <cellStyle name="Title 26" xfId="6318"/>
    <cellStyle name="Title 27" xfId="7719"/>
    <cellStyle name="Title 28" xfId="7939"/>
    <cellStyle name="Title 29" xfId="7304"/>
    <cellStyle name="Title 3" xfId="2943"/>
    <cellStyle name="Title 30" xfId="7911"/>
    <cellStyle name="Title 31" xfId="7214"/>
    <cellStyle name="Title 32" xfId="7885"/>
    <cellStyle name="Title 33" xfId="7196"/>
    <cellStyle name="Title 34" xfId="7862"/>
    <cellStyle name="Title 35" xfId="7159"/>
    <cellStyle name="Title 36" xfId="7845"/>
    <cellStyle name="Title 37" xfId="7980"/>
    <cellStyle name="Title 38" xfId="7829"/>
    <cellStyle name="Title 39" xfId="6317"/>
    <cellStyle name="Title 4" xfId="2944"/>
    <cellStyle name="Title 40" xfId="7814"/>
    <cellStyle name="Title 41" xfId="6982"/>
    <cellStyle name="Title 42" xfId="7800"/>
    <cellStyle name="Title 43" xfId="6885"/>
    <cellStyle name="Title 44" xfId="7951"/>
    <cellStyle name="Title 45" xfId="7723"/>
    <cellStyle name="Title 46" xfId="7920"/>
    <cellStyle name="Title 47" xfId="7308"/>
    <cellStyle name="Title 48" xfId="7894"/>
    <cellStyle name="Title 49" xfId="6779"/>
    <cellStyle name="Title 5" xfId="2945"/>
    <cellStyle name="Title 50" xfId="7870"/>
    <cellStyle name="Title 51" xfId="6750"/>
    <cellStyle name="Title 52" xfId="7749"/>
    <cellStyle name="Title 53" xfId="6739"/>
    <cellStyle name="Title 54" xfId="7741"/>
    <cellStyle name="Title 55" xfId="6729"/>
    <cellStyle name="Title 56" xfId="7948"/>
    <cellStyle name="Title 57" xfId="6719"/>
    <cellStyle name="Title 58" xfId="7917"/>
    <cellStyle name="Title 59" xfId="6710"/>
    <cellStyle name="Title 6" xfId="2946"/>
    <cellStyle name="Title 60" xfId="7891"/>
    <cellStyle name="Title 61" xfId="6703"/>
    <cellStyle name="Title 62" xfId="7867"/>
    <cellStyle name="Title 63" xfId="6697"/>
    <cellStyle name="Title 64" xfId="7192"/>
    <cellStyle name="Title 65" xfId="6691"/>
    <cellStyle name="Title 66" xfId="7135"/>
    <cellStyle name="Title 67" xfId="7972"/>
    <cellStyle name="Title 68" xfId="7120"/>
    <cellStyle name="Title 69" xfId="7977"/>
    <cellStyle name="Title 7" xfId="2947"/>
    <cellStyle name="Title 70" xfId="7104"/>
    <cellStyle name="Title 71" xfId="7813"/>
    <cellStyle name="Title 72" xfId="6979"/>
    <cellStyle name="Title 73" xfId="7798"/>
    <cellStyle name="Title 74" xfId="6882"/>
    <cellStyle name="Title 75" xfId="7785"/>
    <cellStyle name="Title 76" xfId="6834"/>
    <cellStyle name="Title 77" xfId="7774"/>
    <cellStyle name="Title 78" xfId="6787"/>
    <cellStyle name="Title 79" xfId="7765"/>
    <cellStyle name="Title 8" xfId="2948"/>
    <cellStyle name="Title 80" xfId="6758"/>
    <cellStyle name="Title 81" xfId="7756"/>
    <cellStyle name="Title 82" xfId="6747"/>
    <cellStyle name="Title 83" xfId="7747"/>
    <cellStyle name="Title 84" xfId="6737"/>
    <cellStyle name="Title 85" xfId="7739"/>
    <cellStyle name="Title 86" xfId="6728"/>
    <cellStyle name="Title 87" xfId="6340"/>
    <cellStyle name="Title 88" xfId="6718"/>
    <cellStyle name="Title 89" xfId="7425"/>
    <cellStyle name="Title 9" xfId="2949"/>
    <cellStyle name="Title 90" xfId="7933"/>
    <cellStyle name="Title 91" xfId="6320"/>
    <cellStyle name="Title 92" xfId="7906"/>
    <cellStyle name="Title 93" xfId="7209"/>
    <cellStyle name="Title 94" xfId="7881"/>
    <cellStyle name="Title 95" xfId="7191"/>
    <cellStyle name="Title 96" xfId="6690"/>
    <cellStyle name="Title 97" xfId="7133"/>
    <cellStyle name="Title 98" xfId="6684"/>
    <cellStyle name="Title 99" xfId="6369"/>
    <cellStyle name="Title_Book1" xfId="2950"/>
    <cellStyle name="Total" xfId="2951"/>
    <cellStyle name="Total 10" xfId="2952"/>
    <cellStyle name="Total 10 2" xfId="9579"/>
    <cellStyle name="Total 11" xfId="2953"/>
    <cellStyle name="Total 11 2" xfId="9970"/>
    <cellStyle name="Total 2" xfId="2954"/>
    <cellStyle name="Total 2 10" xfId="2955"/>
    <cellStyle name="Total 2 10 2" xfId="9365"/>
    <cellStyle name="Total 2 11" xfId="2956"/>
    <cellStyle name="Total 2 11 2" xfId="8852"/>
    <cellStyle name="Total 2 12" xfId="8207"/>
    <cellStyle name="Total 2 2" xfId="2957"/>
    <cellStyle name="Total 2 2 2" xfId="2958"/>
    <cellStyle name="Total 2 2 2 2" xfId="8853"/>
    <cellStyle name="Total 2 2 3" xfId="2959"/>
    <cellStyle name="Total 2 2 3 2" xfId="9363"/>
    <cellStyle name="Total 2 2 4" xfId="9580"/>
    <cellStyle name="Total 2 3" xfId="2960"/>
    <cellStyle name="Total 2 3 2" xfId="2961"/>
    <cellStyle name="Total 2 3 2 2" xfId="9361"/>
    <cellStyle name="Total 2 3 3" xfId="9362"/>
    <cellStyle name="Total 2 4" xfId="2962"/>
    <cellStyle name="Total 2 4 2" xfId="2963"/>
    <cellStyle name="Total 2 4 2 2" xfId="9359"/>
    <cellStyle name="Total 2 4 3" xfId="9360"/>
    <cellStyle name="Total 2 5" xfId="2964"/>
    <cellStyle name="Total 2 5 2" xfId="2965"/>
    <cellStyle name="Total 2 5 2 2" xfId="9357"/>
    <cellStyle name="Total 2 5 3" xfId="9358"/>
    <cellStyle name="Total 2 6" xfId="2966"/>
    <cellStyle name="Total 2 6 2" xfId="2967"/>
    <cellStyle name="Total 2 6 2 2" xfId="9355"/>
    <cellStyle name="Total 2 6 3" xfId="9356"/>
    <cellStyle name="Total 2 7" xfId="2968"/>
    <cellStyle name="Total 2 7 2" xfId="2969"/>
    <cellStyle name="Total 2 7 2 2" xfId="8854"/>
    <cellStyle name="Total 2 7 3" xfId="9354"/>
    <cellStyle name="Total 2 8" xfId="2970"/>
    <cellStyle name="Total 2 8 2" xfId="2971"/>
    <cellStyle name="Total 2 8 2 2" xfId="9352"/>
    <cellStyle name="Total 2 8 3" xfId="9353"/>
    <cellStyle name="Total 2 9" xfId="2972"/>
    <cellStyle name="Total 2 9 2" xfId="2973"/>
    <cellStyle name="Total 2 9 2 2" xfId="9350"/>
    <cellStyle name="Total 2 9 3" xfId="9351"/>
    <cellStyle name="Total 3" xfId="2974"/>
    <cellStyle name="Total 3 2" xfId="2975"/>
    <cellStyle name="Total 3 2 2" xfId="9583"/>
    <cellStyle name="Total 3 3" xfId="2976"/>
    <cellStyle name="Total 3 3 2" xfId="9584"/>
    <cellStyle name="Total 3 4" xfId="2977"/>
    <cellStyle name="Total 3 4 2" xfId="9585"/>
    <cellStyle name="Total 3 5" xfId="2978"/>
    <cellStyle name="Total 3 5 2" xfId="9586"/>
    <cellStyle name="Total 3 6" xfId="9582"/>
    <cellStyle name="Total 4" xfId="2979"/>
    <cellStyle name="Total 4 2" xfId="9587"/>
    <cellStyle name="Total 5" xfId="2980"/>
    <cellStyle name="Total 5 2" xfId="9588"/>
    <cellStyle name="Total 6" xfId="2981"/>
    <cellStyle name="Total 6 2" xfId="9589"/>
    <cellStyle name="Total 7" xfId="2982"/>
    <cellStyle name="Total 7 2" xfId="9590"/>
    <cellStyle name="Total 8" xfId="2983"/>
    <cellStyle name="Total 8 2" xfId="9591"/>
    <cellStyle name="Total 9" xfId="2984"/>
    <cellStyle name="Total 9 2" xfId="9592"/>
    <cellStyle name="Total_Book1" xfId="2985"/>
    <cellStyle name="TotCol - Style5" xfId="2986"/>
    <cellStyle name="TotRow - Style4" xfId="2987"/>
    <cellStyle name="TotRow - Style4 2" xfId="2988"/>
    <cellStyle name="TotRow - Style4 3" xfId="2989"/>
    <cellStyle name="TotRow - Style4 4" xfId="2990"/>
    <cellStyle name="TotRow - Style4 5" xfId="2991"/>
    <cellStyle name="Tusental (0)_pldt" xfId="2992"/>
    <cellStyle name="Tusental_pldt" xfId="2993"/>
    <cellStyle name="User_Defined_A" xfId="2994"/>
    <cellStyle name="Valuta (0)_pldt" xfId="2995"/>
    <cellStyle name="Valuta_pldt" xfId="2996"/>
    <cellStyle name="Valuutta_BINV" xfId="2997"/>
    <cellStyle name="Virg? [0]_RESULTS" xfId="2998"/>
    <cellStyle name="Virg?_RESULTS" xfId="2999"/>
    <cellStyle name="Virg・ [0]_RESULTS" xfId="3000"/>
    <cellStyle name="Virg・_RESULTS" xfId="3001"/>
    <cellStyle name="Virgule fixe" xfId="3002"/>
    <cellStyle name="Währung [0]_Beschichtung (2)" xfId="3003"/>
    <cellStyle name="Währung_Beschichtung (2)" xfId="3004"/>
    <cellStyle name="Warning Text" xfId="3005"/>
    <cellStyle name="Warning Text 2" xfId="3006"/>
    <cellStyle name="Warning Text 2 2" xfId="3007"/>
    <cellStyle name="Warning Text 3" xfId="3008"/>
    <cellStyle name="Warning Text 4" xfId="3009"/>
    <cellStyle name="Warning Text_TYTB-UT_Estimate Cost M&amp;E Rev00B_1301-16" xfId="3010"/>
    <cellStyle name="wrap" xfId="3011"/>
    <cellStyle name="Wไhrung [0]_OPTIMIR1 (deutsch)" xfId="3012"/>
    <cellStyle name="Wไhrung_OPTIMIR1 (deutsch)" xfId="3013"/>
    <cellStyle name="ﾄ褊褂燾・[0]_PERSONAL" xfId="3014"/>
    <cellStyle name="ﾄ褊褂燾饑PERSONAL" xfId="3015"/>
    <cellStyle name="ﾎ磊隆_PERSONAL" xfId="3016"/>
    <cellStyle name="ﾔ竟瑙糺・[0]_PERSONAL" xfId="3017"/>
    <cellStyle name="ﾔ竟瑙糺饑PERSONAL" xfId="3018"/>
    <cellStyle name="การคำนวณ 2" xfId="3020"/>
    <cellStyle name="การคำนวณ 3" xfId="3021"/>
    <cellStyle name="การคำนวณ 4" xfId="3022"/>
    <cellStyle name="การคำนวณ 5" xfId="3023"/>
    <cellStyle name="การคำนวณ 6" xfId="3019"/>
    <cellStyle name="ข้อความเตือน 2" xfId="3024"/>
    <cellStyle name="ข้อความอธิบาย 2" xfId="3025"/>
    <cellStyle name="เครื่องหมายจุลภาค" xfId="1" builtinId="3"/>
    <cellStyle name="เครื่องหมายจุลภาค [0] 2" xfId="3026"/>
    <cellStyle name="เครื่องหมายจุลภาค 10" xfId="3027"/>
    <cellStyle name="เครื่องหมายจุลภาค 10 2" xfId="3028"/>
    <cellStyle name="เครื่องหมายจุลภาค 10 2 2" xfId="4775"/>
    <cellStyle name="เครื่องหมายจุลภาค 10 3" xfId="4774"/>
    <cellStyle name="เครื่องหมายจุลภาค 11" xfId="3029"/>
    <cellStyle name="เครื่องหมายจุลภาค 11 2" xfId="3030"/>
    <cellStyle name="เครื่องหมายจุลภาค 11 3" xfId="3031"/>
    <cellStyle name="เครื่องหมายจุลภาค 12" xfId="3032"/>
    <cellStyle name="เครื่องหมายจุลภาค 12 2" xfId="3033"/>
    <cellStyle name="เครื่องหมายจุลภาค 12 2 2" xfId="3034"/>
    <cellStyle name="เครื่องหมายจุลภาค 12 2 3" xfId="3035"/>
    <cellStyle name="เครื่องหมายจุลภาค 12 2 4" xfId="3036"/>
    <cellStyle name="เครื่องหมายจุลภาค 13" xfId="3037"/>
    <cellStyle name="เครื่องหมายจุลภาค 13 2" xfId="3038"/>
    <cellStyle name="เครื่องหมายจุลภาค 14" xfId="3039"/>
    <cellStyle name="เครื่องหมายจุลภาค 15" xfId="3040"/>
    <cellStyle name="เครื่องหมายจุลภาค 16" xfId="3041"/>
    <cellStyle name="เครื่องหมายจุลภาค 16 10" xfId="3042"/>
    <cellStyle name="เครื่องหมายจุลภาค 16 10 2" xfId="5792"/>
    <cellStyle name="เครื่องหมายจุลภาค 16 10 2 2" xfId="11760"/>
    <cellStyle name="เครื่องหมายจุลภาค 16 10 2 2 2" xfId="19718"/>
    <cellStyle name="เครื่องหมายจุลภาค 16 10 2 3" xfId="15309"/>
    <cellStyle name="เครื่องหมายจุลภาค 16 11" xfId="7220"/>
    <cellStyle name="เครื่องหมายจุลภาค 16 11 2" xfId="12699"/>
    <cellStyle name="เครื่องหมายจุลภาค 16 11 2 2" xfId="20650"/>
    <cellStyle name="เครื่องหมายจุลภาค 16 11 3" xfId="16242"/>
    <cellStyle name="เครื่องหมายจุลภาค 16 12" xfId="4776"/>
    <cellStyle name="เครื่องหมายจุลภาค 16 12 2" xfId="10818"/>
    <cellStyle name="เครื่องหมายจุลภาค 16 12 2 2" xfId="18786"/>
    <cellStyle name="เครื่องหมายจุลภาค 16 12 3" xfId="14377"/>
    <cellStyle name="เครื่องหมายจุลภาค 16 13" xfId="8329"/>
    <cellStyle name="เครื่องหมายจุลภาค 16 13 2" xfId="16813"/>
    <cellStyle name="เครื่องหมายจุลภาค 16 14" xfId="21655"/>
    <cellStyle name="เครื่องหมายจุลภาค 16 2" xfId="3043"/>
    <cellStyle name="เครื่องหมายจุลภาค 16 3" xfId="3044"/>
    <cellStyle name="เครื่องหมายจุลภาค 16 4" xfId="3045"/>
    <cellStyle name="เครื่องหมายจุลภาค 16 4 2" xfId="3046"/>
    <cellStyle name="เครื่องหมายจุลภาค 16 4 2 2" xfId="3047"/>
    <cellStyle name="เครื่องหมายจุลภาค 16 4 2 2 2" xfId="3048"/>
    <cellStyle name="เครื่องหมายจุลภาค 16 4 2 2 2 2" xfId="5795"/>
    <cellStyle name="เครื่องหมายจุลภาค 16 4 2 2 2 2 2" xfId="11763"/>
    <cellStyle name="เครื่องหมายจุลภาค 16 4 2 2 2 2 2 2" xfId="19721"/>
    <cellStyle name="เครื่องหมายจุลภาค 16 4 2 2 2 2 3" xfId="15312"/>
    <cellStyle name="เครื่องหมายจุลภาค 16 4 2 2 3" xfId="7225"/>
    <cellStyle name="เครื่องหมายจุลภาค 16 4 2 2 3 2" xfId="12702"/>
    <cellStyle name="เครื่องหมายจุลภาค 16 4 2 2 3 2 2" xfId="20653"/>
    <cellStyle name="เครื่องหมายจุลภาค 16 4 2 2 3 3" xfId="16245"/>
    <cellStyle name="เครื่องหมายจุลภาค 16 4 2 2 4" xfId="4779"/>
    <cellStyle name="เครื่องหมายจุลภาค 16 4 2 2 4 2" xfId="10821"/>
    <cellStyle name="เครื่องหมายจุลภาค 16 4 2 2 4 2 2" xfId="18789"/>
    <cellStyle name="เครื่องหมายจุลภาค 16 4 2 2 4 3" xfId="14380"/>
    <cellStyle name="เครื่องหมายจุลภาค 16 4 2 2 5" xfId="8326"/>
    <cellStyle name="เครื่องหมายจุลภาค 16 4 2 2 5 2" xfId="16810"/>
    <cellStyle name="เครื่องหมายจุลภาค 16 4 2 2 6" xfId="21658"/>
    <cellStyle name="เครื่องหมายจุลภาค 16 4 2 3" xfId="3049"/>
    <cellStyle name="เครื่องหมายจุลภาค 16 4 2 3 2" xfId="5794"/>
    <cellStyle name="เครื่องหมายจุลภาค 16 4 2 3 2 2" xfId="11762"/>
    <cellStyle name="เครื่องหมายจุลภาค 16 4 2 3 2 2 2" xfId="19720"/>
    <cellStyle name="เครื่องหมายจุลภาค 16 4 2 3 2 3" xfId="15311"/>
    <cellStyle name="เครื่องหมายจุลภาค 16 4 2 4" xfId="7224"/>
    <cellStyle name="เครื่องหมายจุลภาค 16 4 2 4 2" xfId="12701"/>
    <cellStyle name="เครื่องหมายจุลภาค 16 4 2 4 2 2" xfId="20652"/>
    <cellStyle name="เครื่องหมายจุลภาค 16 4 2 4 3" xfId="16244"/>
    <cellStyle name="เครื่องหมายจุลภาค 16 4 2 5" xfId="4778"/>
    <cellStyle name="เครื่องหมายจุลภาค 16 4 2 5 2" xfId="10820"/>
    <cellStyle name="เครื่องหมายจุลภาค 16 4 2 5 2 2" xfId="18788"/>
    <cellStyle name="เครื่องหมายจุลภาค 16 4 2 5 3" xfId="14379"/>
    <cellStyle name="เครื่องหมายจุลภาค 16 4 2 6" xfId="8327"/>
    <cellStyle name="เครื่องหมายจุลภาค 16 4 2 6 2" xfId="16811"/>
    <cellStyle name="เครื่องหมายจุลภาค 16 4 2 7" xfId="21657"/>
    <cellStyle name="เครื่องหมายจุลภาค 16 4 3" xfId="3050"/>
    <cellStyle name="เครื่องหมายจุลภาค 16 4 3 2" xfId="3051"/>
    <cellStyle name="เครื่องหมายจุลภาค 16 4 3 2 2" xfId="5796"/>
    <cellStyle name="เครื่องหมายจุลภาค 16 4 3 2 2 2" xfId="11764"/>
    <cellStyle name="เครื่องหมายจุลภาค 16 4 3 2 2 2 2" xfId="19722"/>
    <cellStyle name="เครื่องหมายจุลภาค 16 4 3 2 2 3" xfId="15313"/>
    <cellStyle name="เครื่องหมายจุลภาค 16 4 3 3" xfId="7226"/>
    <cellStyle name="เครื่องหมายจุลภาค 16 4 3 3 2" xfId="12703"/>
    <cellStyle name="เครื่องหมายจุลภาค 16 4 3 3 2 2" xfId="20654"/>
    <cellStyle name="เครื่องหมายจุลภาค 16 4 3 3 3" xfId="16246"/>
    <cellStyle name="เครื่องหมายจุลภาค 16 4 3 4" xfId="4780"/>
    <cellStyle name="เครื่องหมายจุลภาค 16 4 3 4 2" xfId="10822"/>
    <cellStyle name="เครื่องหมายจุลภาค 16 4 3 4 2 2" xfId="18790"/>
    <cellStyle name="เครื่องหมายจุลภาค 16 4 3 4 3" xfId="14381"/>
    <cellStyle name="เครื่องหมายจุลภาค 16 4 3 5" xfId="8325"/>
    <cellStyle name="เครื่องหมายจุลภาค 16 4 3 5 2" xfId="16809"/>
    <cellStyle name="เครื่องหมายจุลภาค 16 4 3 6" xfId="21659"/>
    <cellStyle name="เครื่องหมายจุลภาค 16 4 4" xfId="3052"/>
    <cellStyle name="เครื่องหมายจุลภาค 16 4 4 2" xfId="5793"/>
    <cellStyle name="เครื่องหมายจุลภาค 16 4 4 2 2" xfId="11761"/>
    <cellStyle name="เครื่องหมายจุลภาค 16 4 4 2 2 2" xfId="19719"/>
    <cellStyle name="เครื่องหมายจุลภาค 16 4 4 2 3" xfId="15310"/>
    <cellStyle name="เครื่องหมายจุลภาค 16 4 5" xfId="7223"/>
    <cellStyle name="เครื่องหมายจุลภาค 16 4 5 2" xfId="12700"/>
    <cellStyle name="เครื่องหมายจุลภาค 16 4 5 2 2" xfId="20651"/>
    <cellStyle name="เครื่องหมายจุลภาค 16 4 5 3" xfId="16243"/>
    <cellStyle name="เครื่องหมายจุลภาค 16 4 6" xfId="4777"/>
    <cellStyle name="เครื่องหมายจุลภาค 16 4 6 2" xfId="10819"/>
    <cellStyle name="เครื่องหมายจุลภาค 16 4 6 2 2" xfId="18787"/>
    <cellStyle name="เครื่องหมายจุลภาค 16 4 6 3" xfId="14378"/>
    <cellStyle name="เครื่องหมายจุลภาค 16 4 7" xfId="8328"/>
    <cellStyle name="เครื่องหมายจุลภาค 16 4 7 2" xfId="16812"/>
    <cellStyle name="เครื่องหมายจุลภาค 16 4 8" xfId="21656"/>
    <cellStyle name="เครื่องหมายจุลภาค 16 5" xfId="3053"/>
    <cellStyle name="เครื่องหมายจุลภาค 16 5 2" xfId="3054"/>
    <cellStyle name="เครื่องหมายจุลภาค 16 5 2 2" xfId="3055"/>
    <cellStyle name="เครื่องหมายจุลภาค 16 5 2 2 2" xfId="3056"/>
    <cellStyle name="เครื่องหมายจุลภาค 16 5 2 2 2 2" xfId="5799"/>
    <cellStyle name="เครื่องหมายจุลภาค 16 5 2 2 2 2 2" xfId="11767"/>
    <cellStyle name="เครื่องหมายจุลภาค 16 5 2 2 2 2 2 2" xfId="19725"/>
    <cellStyle name="เครื่องหมายจุลภาค 16 5 2 2 2 2 3" xfId="15316"/>
    <cellStyle name="เครื่องหมายจุลภาค 16 5 2 2 3" xfId="7229"/>
    <cellStyle name="เครื่องหมายจุลภาค 16 5 2 2 3 2" xfId="12706"/>
    <cellStyle name="เครื่องหมายจุลภาค 16 5 2 2 3 2 2" xfId="20657"/>
    <cellStyle name="เครื่องหมายจุลภาค 16 5 2 2 3 3" xfId="16249"/>
    <cellStyle name="เครื่องหมายจุลภาค 16 5 2 2 4" xfId="4783"/>
    <cellStyle name="เครื่องหมายจุลภาค 16 5 2 2 4 2" xfId="10825"/>
    <cellStyle name="เครื่องหมายจุลภาค 16 5 2 2 4 2 2" xfId="18793"/>
    <cellStyle name="เครื่องหมายจุลภาค 16 5 2 2 4 3" xfId="14384"/>
    <cellStyle name="เครื่องหมายจุลภาค 16 5 2 2 5" xfId="8322"/>
    <cellStyle name="เครื่องหมายจุลภาค 16 5 2 2 5 2" xfId="16806"/>
    <cellStyle name="เครื่องหมายจุลภาค 16 5 2 2 6" xfId="21662"/>
    <cellStyle name="เครื่องหมายจุลภาค 16 5 2 3" xfId="3057"/>
    <cellStyle name="เครื่องหมายจุลภาค 16 5 2 3 2" xfId="5798"/>
    <cellStyle name="เครื่องหมายจุลภาค 16 5 2 3 2 2" xfId="11766"/>
    <cellStyle name="เครื่องหมายจุลภาค 16 5 2 3 2 2 2" xfId="19724"/>
    <cellStyle name="เครื่องหมายจุลภาค 16 5 2 3 2 3" xfId="15315"/>
    <cellStyle name="เครื่องหมายจุลภาค 16 5 2 4" xfId="7228"/>
    <cellStyle name="เครื่องหมายจุลภาค 16 5 2 4 2" xfId="12705"/>
    <cellStyle name="เครื่องหมายจุลภาค 16 5 2 4 2 2" xfId="20656"/>
    <cellStyle name="เครื่องหมายจุลภาค 16 5 2 4 3" xfId="16248"/>
    <cellStyle name="เครื่องหมายจุลภาค 16 5 2 5" xfId="4782"/>
    <cellStyle name="เครื่องหมายจุลภาค 16 5 2 5 2" xfId="10824"/>
    <cellStyle name="เครื่องหมายจุลภาค 16 5 2 5 2 2" xfId="18792"/>
    <cellStyle name="เครื่องหมายจุลภาค 16 5 2 5 3" xfId="14383"/>
    <cellStyle name="เครื่องหมายจุลภาค 16 5 2 6" xfId="8323"/>
    <cellStyle name="เครื่องหมายจุลภาค 16 5 2 6 2" xfId="16807"/>
    <cellStyle name="เครื่องหมายจุลภาค 16 5 2 7" xfId="21661"/>
    <cellStyle name="เครื่องหมายจุลภาค 16 5 3" xfId="3058"/>
    <cellStyle name="เครื่องหมายจุลภาค 16 5 3 2" xfId="3059"/>
    <cellStyle name="เครื่องหมายจุลภาค 16 5 3 2 2" xfId="5800"/>
    <cellStyle name="เครื่องหมายจุลภาค 16 5 3 2 2 2" xfId="11768"/>
    <cellStyle name="เครื่องหมายจุลภาค 16 5 3 2 2 2 2" xfId="19726"/>
    <cellStyle name="เครื่องหมายจุลภาค 16 5 3 2 2 3" xfId="15317"/>
    <cellStyle name="เครื่องหมายจุลภาค 16 5 3 3" xfId="7230"/>
    <cellStyle name="เครื่องหมายจุลภาค 16 5 3 3 2" xfId="12707"/>
    <cellStyle name="เครื่องหมายจุลภาค 16 5 3 3 2 2" xfId="20658"/>
    <cellStyle name="เครื่องหมายจุลภาค 16 5 3 3 3" xfId="16250"/>
    <cellStyle name="เครื่องหมายจุลภาค 16 5 3 4" xfId="4784"/>
    <cellStyle name="เครื่องหมายจุลภาค 16 5 3 4 2" xfId="10826"/>
    <cellStyle name="เครื่องหมายจุลภาค 16 5 3 4 2 2" xfId="18794"/>
    <cellStyle name="เครื่องหมายจุลภาค 16 5 3 4 3" xfId="14385"/>
    <cellStyle name="เครื่องหมายจุลภาค 16 5 3 5" xfId="8321"/>
    <cellStyle name="เครื่องหมายจุลภาค 16 5 3 5 2" xfId="16805"/>
    <cellStyle name="เครื่องหมายจุลภาค 16 5 3 6" xfId="21663"/>
    <cellStyle name="เครื่องหมายจุลภาค 16 5 4" xfId="3060"/>
    <cellStyle name="เครื่องหมายจุลภาค 16 5 4 2" xfId="5797"/>
    <cellStyle name="เครื่องหมายจุลภาค 16 5 4 2 2" xfId="11765"/>
    <cellStyle name="เครื่องหมายจุลภาค 16 5 4 2 2 2" xfId="19723"/>
    <cellStyle name="เครื่องหมายจุลภาค 16 5 4 2 3" xfId="15314"/>
    <cellStyle name="เครื่องหมายจุลภาค 16 5 5" xfId="7227"/>
    <cellStyle name="เครื่องหมายจุลภาค 16 5 5 2" xfId="12704"/>
    <cellStyle name="เครื่องหมายจุลภาค 16 5 5 2 2" xfId="20655"/>
    <cellStyle name="เครื่องหมายจุลภาค 16 5 5 3" xfId="16247"/>
    <cellStyle name="เครื่องหมายจุลภาค 16 5 6" xfId="4781"/>
    <cellStyle name="เครื่องหมายจุลภาค 16 5 6 2" xfId="10823"/>
    <cellStyle name="เครื่องหมายจุลภาค 16 5 6 2 2" xfId="18791"/>
    <cellStyle name="เครื่องหมายจุลภาค 16 5 6 3" xfId="14382"/>
    <cellStyle name="เครื่องหมายจุลภาค 16 5 7" xfId="8324"/>
    <cellStyle name="เครื่องหมายจุลภาค 16 5 7 2" xfId="16808"/>
    <cellStyle name="เครื่องหมายจุลภาค 16 5 8" xfId="21660"/>
    <cellStyle name="เครื่องหมายจุลภาค 16 6" xfId="3061"/>
    <cellStyle name="เครื่องหมายจุลภาค 16 6 2" xfId="3062"/>
    <cellStyle name="เครื่องหมายจุลภาค 16 6 2 2" xfId="3063"/>
    <cellStyle name="เครื่องหมายจุลภาค 16 6 2 2 2" xfId="3064"/>
    <cellStyle name="เครื่องหมายจุลภาค 16 6 2 2 2 2" xfId="5803"/>
    <cellStyle name="เครื่องหมายจุลภาค 16 6 2 2 2 2 2" xfId="11771"/>
    <cellStyle name="เครื่องหมายจุลภาค 16 6 2 2 2 2 2 2" xfId="19729"/>
    <cellStyle name="เครื่องหมายจุลภาค 16 6 2 2 2 2 3" xfId="15320"/>
    <cellStyle name="เครื่องหมายจุลภาค 16 6 2 2 3" xfId="7233"/>
    <cellStyle name="เครื่องหมายจุลภาค 16 6 2 2 3 2" xfId="12710"/>
    <cellStyle name="เครื่องหมายจุลภาค 16 6 2 2 3 2 2" xfId="20661"/>
    <cellStyle name="เครื่องหมายจุลภาค 16 6 2 2 3 3" xfId="16253"/>
    <cellStyle name="เครื่องหมายจุลภาค 16 6 2 2 4" xfId="4787"/>
    <cellStyle name="เครื่องหมายจุลภาค 16 6 2 2 4 2" xfId="10829"/>
    <cellStyle name="เครื่องหมายจุลภาค 16 6 2 2 4 2 2" xfId="18797"/>
    <cellStyle name="เครื่องหมายจุลภาค 16 6 2 2 4 3" xfId="14388"/>
    <cellStyle name="เครื่องหมายจุลภาค 16 6 2 2 5" xfId="8318"/>
    <cellStyle name="เครื่องหมายจุลภาค 16 6 2 2 5 2" xfId="16802"/>
    <cellStyle name="เครื่องหมายจุลภาค 16 6 2 2 6" xfId="21666"/>
    <cellStyle name="เครื่องหมายจุลภาค 16 6 2 3" xfId="3065"/>
    <cellStyle name="เครื่องหมายจุลภาค 16 6 2 3 2" xfId="5802"/>
    <cellStyle name="เครื่องหมายจุลภาค 16 6 2 3 2 2" xfId="11770"/>
    <cellStyle name="เครื่องหมายจุลภาค 16 6 2 3 2 2 2" xfId="19728"/>
    <cellStyle name="เครื่องหมายจุลภาค 16 6 2 3 2 3" xfId="15319"/>
    <cellStyle name="เครื่องหมายจุลภาค 16 6 2 4" xfId="7232"/>
    <cellStyle name="เครื่องหมายจุลภาค 16 6 2 4 2" xfId="12709"/>
    <cellStyle name="เครื่องหมายจุลภาค 16 6 2 4 2 2" xfId="20660"/>
    <cellStyle name="เครื่องหมายจุลภาค 16 6 2 4 3" xfId="16252"/>
    <cellStyle name="เครื่องหมายจุลภาค 16 6 2 5" xfId="4786"/>
    <cellStyle name="เครื่องหมายจุลภาค 16 6 2 5 2" xfId="10828"/>
    <cellStyle name="เครื่องหมายจุลภาค 16 6 2 5 2 2" xfId="18796"/>
    <cellStyle name="เครื่องหมายจุลภาค 16 6 2 5 3" xfId="14387"/>
    <cellStyle name="เครื่องหมายจุลภาค 16 6 2 6" xfId="8319"/>
    <cellStyle name="เครื่องหมายจุลภาค 16 6 2 6 2" xfId="16803"/>
    <cellStyle name="เครื่องหมายจุลภาค 16 6 2 7" xfId="21665"/>
    <cellStyle name="เครื่องหมายจุลภาค 16 6 3" xfId="3066"/>
    <cellStyle name="เครื่องหมายจุลภาค 16 6 3 2" xfId="3067"/>
    <cellStyle name="เครื่องหมายจุลภาค 16 6 3 2 2" xfId="5804"/>
    <cellStyle name="เครื่องหมายจุลภาค 16 6 3 2 2 2" xfId="11772"/>
    <cellStyle name="เครื่องหมายจุลภาค 16 6 3 2 2 2 2" xfId="19730"/>
    <cellStyle name="เครื่องหมายจุลภาค 16 6 3 2 2 3" xfId="15321"/>
    <cellStyle name="เครื่องหมายจุลภาค 16 6 3 3" xfId="7234"/>
    <cellStyle name="เครื่องหมายจุลภาค 16 6 3 3 2" xfId="12711"/>
    <cellStyle name="เครื่องหมายจุลภาค 16 6 3 3 2 2" xfId="20662"/>
    <cellStyle name="เครื่องหมายจุลภาค 16 6 3 3 3" xfId="16254"/>
    <cellStyle name="เครื่องหมายจุลภาค 16 6 3 4" xfId="4788"/>
    <cellStyle name="เครื่องหมายจุลภาค 16 6 3 4 2" xfId="10830"/>
    <cellStyle name="เครื่องหมายจุลภาค 16 6 3 4 2 2" xfId="18798"/>
    <cellStyle name="เครื่องหมายจุลภาค 16 6 3 4 3" xfId="14389"/>
    <cellStyle name="เครื่องหมายจุลภาค 16 6 3 5" xfId="8317"/>
    <cellStyle name="เครื่องหมายจุลภาค 16 6 3 5 2" xfId="16801"/>
    <cellStyle name="เครื่องหมายจุลภาค 16 6 3 6" xfId="21667"/>
    <cellStyle name="เครื่องหมายจุลภาค 16 6 4" xfId="3068"/>
    <cellStyle name="เครื่องหมายจุลภาค 16 6 4 2" xfId="5801"/>
    <cellStyle name="เครื่องหมายจุลภาค 16 6 4 2 2" xfId="11769"/>
    <cellStyle name="เครื่องหมายจุลภาค 16 6 4 2 2 2" xfId="19727"/>
    <cellStyle name="เครื่องหมายจุลภาค 16 6 4 2 3" xfId="15318"/>
    <cellStyle name="เครื่องหมายจุลภาค 16 6 5" xfId="7231"/>
    <cellStyle name="เครื่องหมายจุลภาค 16 6 5 2" xfId="12708"/>
    <cellStyle name="เครื่องหมายจุลภาค 16 6 5 2 2" xfId="20659"/>
    <cellStyle name="เครื่องหมายจุลภาค 16 6 5 3" xfId="16251"/>
    <cellStyle name="เครื่องหมายจุลภาค 16 6 6" xfId="4785"/>
    <cellStyle name="เครื่องหมายจุลภาค 16 6 6 2" xfId="10827"/>
    <cellStyle name="เครื่องหมายจุลภาค 16 6 6 2 2" xfId="18795"/>
    <cellStyle name="เครื่องหมายจุลภาค 16 6 6 3" xfId="14386"/>
    <cellStyle name="เครื่องหมายจุลภาค 16 6 7" xfId="8320"/>
    <cellStyle name="เครื่องหมายจุลภาค 16 6 7 2" xfId="16804"/>
    <cellStyle name="เครื่องหมายจุลภาค 16 6 8" xfId="21664"/>
    <cellStyle name="เครื่องหมายจุลภาค 16 7" xfId="3069"/>
    <cellStyle name="เครื่องหมายจุลภาค 16 7 2" xfId="3070"/>
    <cellStyle name="เครื่องหมายจุลภาค 16 7 2 2" xfId="3071"/>
    <cellStyle name="เครื่องหมายจุลภาค 16 7 2 2 2" xfId="5806"/>
    <cellStyle name="เครื่องหมายจุลภาค 16 7 2 2 2 2" xfId="11774"/>
    <cellStyle name="เครื่องหมายจุลภาค 16 7 2 2 2 2 2" xfId="19732"/>
    <cellStyle name="เครื่องหมายจุลภาค 16 7 2 2 2 3" xfId="15323"/>
    <cellStyle name="เครื่องหมายจุลภาค 16 7 2 3" xfId="7236"/>
    <cellStyle name="เครื่องหมายจุลภาค 16 7 2 3 2" xfId="12713"/>
    <cellStyle name="เครื่องหมายจุลภาค 16 7 2 3 2 2" xfId="20664"/>
    <cellStyle name="เครื่องหมายจุลภาค 16 7 2 3 3" xfId="16256"/>
    <cellStyle name="เครื่องหมายจุลภาค 16 7 2 4" xfId="4790"/>
    <cellStyle name="เครื่องหมายจุลภาค 16 7 2 4 2" xfId="10832"/>
    <cellStyle name="เครื่องหมายจุลภาค 16 7 2 4 2 2" xfId="18800"/>
    <cellStyle name="เครื่องหมายจุลภาค 16 7 2 4 3" xfId="14391"/>
    <cellStyle name="เครื่องหมายจุลภาค 16 7 2 5" xfId="8315"/>
    <cellStyle name="เครื่องหมายจุลภาค 16 7 2 5 2" xfId="16799"/>
    <cellStyle name="เครื่องหมายจุลภาค 16 7 2 6" xfId="21669"/>
    <cellStyle name="เครื่องหมายจุลภาค 16 7 3" xfId="3072"/>
    <cellStyle name="เครื่องหมายจุลภาค 16 7 3 2" xfId="5805"/>
    <cellStyle name="เครื่องหมายจุลภาค 16 7 3 2 2" xfId="11773"/>
    <cellStyle name="เครื่องหมายจุลภาค 16 7 3 2 2 2" xfId="19731"/>
    <cellStyle name="เครื่องหมายจุลภาค 16 7 3 2 3" xfId="15322"/>
    <cellStyle name="เครื่องหมายจุลภาค 16 7 4" xfId="7235"/>
    <cellStyle name="เครื่องหมายจุลภาค 16 7 4 2" xfId="12712"/>
    <cellStyle name="เครื่องหมายจุลภาค 16 7 4 2 2" xfId="20663"/>
    <cellStyle name="เครื่องหมายจุลภาค 16 7 4 3" xfId="16255"/>
    <cellStyle name="เครื่องหมายจุลภาค 16 7 5" xfId="4789"/>
    <cellStyle name="เครื่องหมายจุลภาค 16 7 5 2" xfId="10831"/>
    <cellStyle name="เครื่องหมายจุลภาค 16 7 5 2 2" xfId="18799"/>
    <cellStyle name="เครื่องหมายจุลภาค 16 7 5 3" xfId="14390"/>
    <cellStyle name="เครื่องหมายจุลภาค 16 7 6" xfId="8316"/>
    <cellStyle name="เครื่องหมายจุลภาค 16 7 6 2" xfId="16800"/>
    <cellStyle name="เครื่องหมายจุลภาค 16 7 7" xfId="21668"/>
    <cellStyle name="เครื่องหมายจุลภาค 16 8" xfId="3073"/>
    <cellStyle name="เครื่องหมายจุลภาค 16 8 2" xfId="3074"/>
    <cellStyle name="เครื่องหมายจุลภาค 16 8 2 2" xfId="3075"/>
    <cellStyle name="เครื่องหมายจุลภาค 16 8 2 2 2" xfId="5808"/>
    <cellStyle name="เครื่องหมายจุลภาค 16 8 2 2 2 2" xfId="11776"/>
    <cellStyle name="เครื่องหมายจุลภาค 16 8 2 2 2 2 2" xfId="19734"/>
    <cellStyle name="เครื่องหมายจุลภาค 16 8 2 2 2 3" xfId="15325"/>
    <cellStyle name="เครื่องหมายจุลภาค 16 8 2 3" xfId="7238"/>
    <cellStyle name="เครื่องหมายจุลภาค 16 8 2 3 2" xfId="12715"/>
    <cellStyle name="เครื่องหมายจุลภาค 16 8 2 3 2 2" xfId="20666"/>
    <cellStyle name="เครื่องหมายจุลภาค 16 8 2 3 3" xfId="16258"/>
    <cellStyle name="เครื่องหมายจุลภาค 16 8 2 4" xfId="4792"/>
    <cellStyle name="เครื่องหมายจุลภาค 16 8 2 4 2" xfId="10834"/>
    <cellStyle name="เครื่องหมายจุลภาค 16 8 2 4 2 2" xfId="18802"/>
    <cellStyle name="เครื่องหมายจุลภาค 16 8 2 4 3" xfId="14393"/>
    <cellStyle name="เครื่องหมายจุลภาค 16 8 2 5" xfId="8313"/>
    <cellStyle name="เครื่องหมายจุลภาค 16 8 2 5 2" xfId="16797"/>
    <cellStyle name="เครื่องหมายจุลภาค 16 8 2 6" xfId="21671"/>
    <cellStyle name="เครื่องหมายจุลภาค 16 8 3" xfId="3076"/>
    <cellStyle name="เครื่องหมายจุลภาค 16 8 3 2" xfId="5807"/>
    <cellStyle name="เครื่องหมายจุลภาค 16 8 3 2 2" xfId="11775"/>
    <cellStyle name="เครื่องหมายจุลภาค 16 8 3 2 2 2" xfId="19733"/>
    <cellStyle name="เครื่องหมายจุลภาค 16 8 3 2 3" xfId="15324"/>
    <cellStyle name="เครื่องหมายจุลภาค 16 8 4" xfId="7237"/>
    <cellStyle name="เครื่องหมายจุลภาค 16 8 4 2" xfId="12714"/>
    <cellStyle name="เครื่องหมายจุลภาค 16 8 4 2 2" xfId="20665"/>
    <cellStyle name="เครื่องหมายจุลภาค 16 8 4 3" xfId="16257"/>
    <cellStyle name="เครื่องหมายจุลภาค 16 8 5" xfId="4791"/>
    <cellStyle name="เครื่องหมายจุลภาค 16 8 5 2" xfId="10833"/>
    <cellStyle name="เครื่องหมายจุลภาค 16 8 5 2 2" xfId="18801"/>
    <cellStyle name="เครื่องหมายจุลภาค 16 8 5 3" xfId="14392"/>
    <cellStyle name="เครื่องหมายจุลภาค 16 8 6" xfId="8314"/>
    <cellStyle name="เครื่องหมายจุลภาค 16 8 6 2" xfId="16798"/>
    <cellStyle name="เครื่องหมายจุลภาค 16 8 7" xfId="21670"/>
    <cellStyle name="เครื่องหมายจุลภาค 16 9" xfId="3077"/>
    <cellStyle name="เครื่องหมายจุลภาค 16 9 2" xfId="3078"/>
    <cellStyle name="เครื่องหมายจุลภาค 16 9 2 2" xfId="5809"/>
    <cellStyle name="เครื่องหมายจุลภาค 16 9 2 2 2" xfId="11777"/>
    <cellStyle name="เครื่องหมายจุลภาค 16 9 2 2 2 2" xfId="19735"/>
    <cellStyle name="เครื่องหมายจุลภาค 16 9 2 2 3" xfId="15326"/>
    <cellStyle name="เครื่องหมายจุลภาค 16 9 3" xfId="7239"/>
    <cellStyle name="เครื่องหมายจุลภาค 16 9 3 2" xfId="12716"/>
    <cellStyle name="เครื่องหมายจุลภาค 16 9 3 2 2" xfId="20667"/>
    <cellStyle name="เครื่องหมายจุลภาค 16 9 3 3" xfId="16259"/>
    <cellStyle name="เครื่องหมายจุลภาค 16 9 4" xfId="4793"/>
    <cellStyle name="เครื่องหมายจุลภาค 16 9 4 2" xfId="10835"/>
    <cellStyle name="เครื่องหมายจุลภาค 16 9 4 2 2" xfId="18803"/>
    <cellStyle name="เครื่องหมายจุลภาค 16 9 4 3" xfId="14394"/>
    <cellStyle name="เครื่องหมายจุลภาค 16 9 5" xfId="8312"/>
    <cellStyle name="เครื่องหมายจุลภาค 16 9 5 2" xfId="16796"/>
    <cellStyle name="เครื่องหมายจุลภาค 16 9 6" xfId="21672"/>
    <cellStyle name="เครื่องหมายจุลภาค 17" xfId="3079"/>
    <cellStyle name="เครื่องหมายจุลภาค 18" xfId="3080"/>
    <cellStyle name="เครื่องหมายจุลภาค 18 2" xfId="3081"/>
    <cellStyle name="เครื่องหมายจุลภาค 18 3" xfId="3082"/>
    <cellStyle name="เครื่องหมายจุลภาค 19" xfId="3083"/>
    <cellStyle name="เครื่องหมายจุลภาค 2" xfId="3084"/>
    <cellStyle name="เครื่องหมายจุลภาค 2 2" xfId="3085"/>
    <cellStyle name="เครื่องหมายจุลภาค 2 2 2" xfId="3086"/>
    <cellStyle name="เครื่องหมายจุลภาค 2 2 3" xfId="3087"/>
    <cellStyle name="เครื่องหมายจุลภาค 2 2 4" xfId="3088"/>
    <cellStyle name="เครื่องหมายจุลภาค 2 2 5" xfId="4794"/>
    <cellStyle name="เครื่องหมายจุลภาค 2 3" xfId="3089"/>
    <cellStyle name="เครื่องหมายจุลภาค 2 3 2" xfId="3090"/>
    <cellStyle name="เครื่องหมายจุลภาค 2 3 3" xfId="3091"/>
    <cellStyle name="เครื่องหมายจุลภาค 2 3 4" xfId="3092"/>
    <cellStyle name="เครื่องหมายจุลภาค 2 3 4 2" xfId="8857"/>
    <cellStyle name="เครื่องหมายจุลภาค 2 3 5" xfId="4795"/>
    <cellStyle name="เครื่องหมายจุลภาค 2 3 5 2" xfId="22165"/>
    <cellStyle name="เครื่องหมายจุลภาค 2 3 5 3" xfId="22197"/>
    <cellStyle name="เครื่องหมายจุลภาค 2 3 6" xfId="8856"/>
    <cellStyle name="เครื่องหมายจุลภาค 2 4" xfId="3093"/>
    <cellStyle name="เครื่องหมายจุลภาค 2 4 2" xfId="3094"/>
    <cellStyle name="เครื่องหมายจุลภาค 2 4 3" xfId="3095"/>
    <cellStyle name="เครื่องหมายจุลภาค 2 4 4" xfId="5811"/>
    <cellStyle name="เครื่องหมายจุลภาค 2 5" xfId="3096"/>
    <cellStyle name="เครื่องหมายจุลภาค 2 6" xfId="3097"/>
    <cellStyle name="เครื่องหมายจุลภาค 2 7" xfId="5810"/>
    <cellStyle name="เครื่องหมายจุลภาค 2_BOQ Lotus Samui2 REV04_20-01-2009" xfId="3098"/>
    <cellStyle name="เครื่องหมายจุลภาค 20" xfId="3099"/>
    <cellStyle name="เครื่องหมายจุลภาค 3" xfId="3100"/>
    <cellStyle name="เครื่องหมายจุลภาค 3 2" xfId="3101"/>
    <cellStyle name="เครื่องหมายจุลภาค 3 2 2" xfId="3102"/>
    <cellStyle name="เครื่องหมายจุลภาค 3 3" xfId="3103"/>
    <cellStyle name="เครื่องหมายจุลภาค 3 4" xfId="3104"/>
    <cellStyle name="เครื่องหมายจุลภาค 3 4 2" xfId="3105"/>
    <cellStyle name="เครื่องหมายจุลภาค 3 5" xfId="5812"/>
    <cellStyle name="เครื่องหมายจุลภาค 3_BOQ Mc Donald's Paseo Rev.0" xfId="3106"/>
    <cellStyle name="เครื่องหมายจุลภาค 4" xfId="3107"/>
    <cellStyle name="เครื่องหมายจุลภาค 4 2" xfId="3108"/>
    <cellStyle name="เครื่องหมายจุลภาค 4 3" xfId="3109"/>
    <cellStyle name="เครื่องหมายจุลภาค 4 3 10" xfId="7245"/>
    <cellStyle name="เครื่องหมายจุลภาค 4 3 10 2" xfId="12717"/>
    <cellStyle name="เครื่องหมายจุลภาค 4 3 10 2 2" xfId="20668"/>
    <cellStyle name="เครื่องหมายจุลภาค 4 3 10 3" xfId="16260"/>
    <cellStyle name="เครื่องหมายจุลภาค 4 3 11" xfId="4796"/>
    <cellStyle name="เครื่องหมายจุลภาค 4 3 11 2" xfId="10836"/>
    <cellStyle name="เครื่องหมายจุลภาค 4 3 11 2 2" xfId="18804"/>
    <cellStyle name="เครื่องหมายจุลภาค 4 3 11 3" xfId="14395"/>
    <cellStyle name="เครื่องหมายจุลภาค 4 3 12" xfId="8310"/>
    <cellStyle name="เครื่องหมายจุลภาค 4 3 12 2" xfId="16795"/>
    <cellStyle name="เครื่องหมายจุลภาค 4 3 13" xfId="21673"/>
    <cellStyle name="เครื่องหมายจุลภาค 4 3 2" xfId="3110"/>
    <cellStyle name="เครื่องหมายจุลภาค 4 3 2 10" xfId="4797"/>
    <cellStyle name="เครื่องหมายจุลภาค 4 3 2 10 2" xfId="10837"/>
    <cellStyle name="เครื่องหมายจุลภาค 4 3 2 10 2 2" xfId="18805"/>
    <cellStyle name="เครื่องหมายจุลภาค 4 3 2 10 3" xfId="14396"/>
    <cellStyle name="เครื่องหมายจุลภาค 4 3 2 11" xfId="8309"/>
    <cellStyle name="เครื่องหมายจุลภาค 4 3 2 11 2" xfId="16794"/>
    <cellStyle name="เครื่องหมายจุลภาค 4 3 2 12" xfId="21674"/>
    <cellStyle name="เครื่องหมายจุลภาค 4 3 2 2" xfId="3111"/>
    <cellStyle name="เครื่องหมายจุลภาค 4 3 2 2 2" xfId="3112"/>
    <cellStyle name="เครื่องหมายจุลภาค 4 3 2 2 2 2" xfId="3113"/>
    <cellStyle name="เครื่องหมายจุลภาค 4 3 2 2 2 2 2" xfId="3114"/>
    <cellStyle name="เครื่องหมายจุลภาค 4 3 2 2 2 2 2 2" xfId="5818"/>
    <cellStyle name="เครื่องหมายจุลภาค 4 3 2 2 2 2 2 2 2" xfId="11782"/>
    <cellStyle name="เครื่องหมายจุลภาค 4 3 2 2 2 2 2 2 2 2" xfId="19740"/>
    <cellStyle name="เครื่องหมายจุลภาค 4 3 2 2 2 2 2 2 3" xfId="15331"/>
    <cellStyle name="เครื่องหมายจุลภาค 4 3 2 2 2 2 3" xfId="7249"/>
    <cellStyle name="เครื่องหมายจุลภาค 4 3 2 2 2 2 3 2" xfId="12721"/>
    <cellStyle name="เครื่องหมายจุลภาค 4 3 2 2 2 2 3 2 2" xfId="20672"/>
    <cellStyle name="เครื่องหมายจุลภาค 4 3 2 2 2 2 3 3" xfId="16264"/>
    <cellStyle name="เครื่องหมายจุลภาค 4 3 2 2 2 2 4" xfId="4800"/>
    <cellStyle name="เครื่องหมายจุลภาค 4 3 2 2 2 2 4 2" xfId="10840"/>
    <cellStyle name="เครื่องหมายจุลภาค 4 3 2 2 2 2 4 2 2" xfId="18808"/>
    <cellStyle name="เครื่องหมายจุลภาค 4 3 2 2 2 2 4 3" xfId="14399"/>
    <cellStyle name="เครื่องหมายจุลภาค 4 3 2 2 2 2 5" xfId="8306"/>
    <cellStyle name="เครื่องหมายจุลภาค 4 3 2 2 2 2 5 2" xfId="16791"/>
    <cellStyle name="เครื่องหมายจุลภาค 4 3 2 2 2 2 6" xfId="21677"/>
    <cellStyle name="เครื่องหมายจุลภาค 4 3 2 2 2 3" xfId="3115"/>
    <cellStyle name="เครื่องหมายจุลภาค 4 3 2 2 2 3 2" xfId="5817"/>
    <cellStyle name="เครื่องหมายจุลภาค 4 3 2 2 2 3 2 2" xfId="11781"/>
    <cellStyle name="เครื่องหมายจุลภาค 4 3 2 2 2 3 2 2 2" xfId="19739"/>
    <cellStyle name="เครื่องหมายจุลภาค 4 3 2 2 2 3 2 3" xfId="15330"/>
    <cellStyle name="เครื่องหมายจุลภาค 4 3 2 2 2 4" xfId="7248"/>
    <cellStyle name="เครื่องหมายจุลภาค 4 3 2 2 2 4 2" xfId="12720"/>
    <cellStyle name="เครื่องหมายจุลภาค 4 3 2 2 2 4 2 2" xfId="20671"/>
    <cellStyle name="เครื่องหมายจุลภาค 4 3 2 2 2 4 3" xfId="16263"/>
    <cellStyle name="เครื่องหมายจุลภาค 4 3 2 2 2 5" xfId="4799"/>
    <cellStyle name="เครื่องหมายจุลภาค 4 3 2 2 2 5 2" xfId="10839"/>
    <cellStyle name="เครื่องหมายจุลภาค 4 3 2 2 2 5 2 2" xfId="18807"/>
    <cellStyle name="เครื่องหมายจุลภาค 4 3 2 2 2 5 3" xfId="14398"/>
    <cellStyle name="เครื่องหมายจุลภาค 4 3 2 2 2 6" xfId="8307"/>
    <cellStyle name="เครื่องหมายจุลภาค 4 3 2 2 2 6 2" xfId="16792"/>
    <cellStyle name="เครื่องหมายจุลภาค 4 3 2 2 2 7" xfId="21676"/>
    <cellStyle name="เครื่องหมายจุลภาค 4 3 2 2 3" xfId="3116"/>
    <cellStyle name="เครื่องหมายจุลภาค 4 3 2 2 3 2" xfId="3117"/>
    <cellStyle name="เครื่องหมายจุลภาค 4 3 2 2 3 2 2" xfId="5819"/>
    <cellStyle name="เครื่องหมายจุลภาค 4 3 2 2 3 2 2 2" xfId="11783"/>
    <cellStyle name="เครื่องหมายจุลภาค 4 3 2 2 3 2 2 2 2" xfId="19741"/>
    <cellStyle name="เครื่องหมายจุลภาค 4 3 2 2 3 2 2 3" xfId="15332"/>
    <cellStyle name="เครื่องหมายจุลภาค 4 3 2 2 3 3" xfId="7250"/>
    <cellStyle name="เครื่องหมายจุลภาค 4 3 2 2 3 3 2" xfId="12722"/>
    <cellStyle name="เครื่องหมายจุลภาค 4 3 2 2 3 3 2 2" xfId="20673"/>
    <cellStyle name="เครื่องหมายจุลภาค 4 3 2 2 3 3 3" xfId="16265"/>
    <cellStyle name="เครื่องหมายจุลภาค 4 3 2 2 3 4" xfId="4801"/>
    <cellStyle name="เครื่องหมายจุลภาค 4 3 2 2 3 4 2" xfId="10841"/>
    <cellStyle name="เครื่องหมายจุลภาค 4 3 2 2 3 4 2 2" xfId="18809"/>
    <cellStyle name="เครื่องหมายจุลภาค 4 3 2 2 3 4 3" xfId="14400"/>
    <cellStyle name="เครื่องหมายจุลภาค 4 3 2 2 3 5" xfId="8305"/>
    <cellStyle name="เครื่องหมายจุลภาค 4 3 2 2 3 5 2" xfId="16790"/>
    <cellStyle name="เครื่องหมายจุลภาค 4 3 2 2 3 6" xfId="21678"/>
    <cellStyle name="เครื่องหมายจุลภาค 4 3 2 2 4" xfId="3118"/>
    <cellStyle name="เครื่องหมายจุลภาค 4 3 2 2 4 2" xfId="5816"/>
    <cellStyle name="เครื่องหมายจุลภาค 4 3 2 2 4 2 2" xfId="11780"/>
    <cellStyle name="เครื่องหมายจุลภาค 4 3 2 2 4 2 2 2" xfId="19738"/>
    <cellStyle name="เครื่องหมายจุลภาค 4 3 2 2 4 2 3" xfId="15329"/>
    <cellStyle name="เครื่องหมายจุลภาค 4 3 2 2 5" xfId="7247"/>
    <cellStyle name="เครื่องหมายจุลภาค 4 3 2 2 5 2" xfId="12719"/>
    <cellStyle name="เครื่องหมายจุลภาค 4 3 2 2 5 2 2" xfId="20670"/>
    <cellStyle name="เครื่องหมายจุลภาค 4 3 2 2 5 3" xfId="16262"/>
    <cellStyle name="เครื่องหมายจุลภาค 4 3 2 2 6" xfId="4798"/>
    <cellStyle name="เครื่องหมายจุลภาค 4 3 2 2 6 2" xfId="10838"/>
    <cellStyle name="เครื่องหมายจุลภาค 4 3 2 2 6 2 2" xfId="18806"/>
    <cellStyle name="เครื่องหมายจุลภาค 4 3 2 2 6 3" xfId="14397"/>
    <cellStyle name="เครื่องหมายจุลภาค 4 3 2 2 7" xfId="8308"/>
    <cellStyle name="เครื่องหมายจุลภาค 4 3 2 2 7 2" xfId="16793"/>
    <cellStyle name="เครื่องหมายจุลภาค 4 3 2 2 8" xfId="21675"/>
    <cellStyle name="เครื่องหมายจุลภาค 4 3 2 3" xfId="3119"/>
    <cellStyle name="เครื่องหมายจุลภาค 4 3 2 3 2" xfId="3120"/>
    <cellStyle name="เครื่องหมายจุลภาค 4 3 2 3 2 2" xfId="3121"/>
    <cellStyle name="เครื่องหมายจุลภาค 4 3 2 3 2 2 2" xfId="3122"/>
    <cellStyle name="เครื่องหมายจุลภาค 4 3 2 3 2 2 2 2" xfId="5822"/>
    <cellStyle name="เครื่องหมายจุลภาค 4 3 2 3 2 2 2 2 2" xfId="11786"/>
    <cellStyle name="เครื่องหมายจุลภาค 4 3 2 3 2 2 2 2 2 2" xfId="19744"/>
    <cellStyle name="เครื่องหมายจุลภาค 4 3 2 3 2 2 2 2 3" xfId="15335"/>
    <cellStyle name="เครื่องหมายจุลภาค 4 3 2 3 2 2 3" xfId="7253"/>
    <cellStyle name="เครื่องหมายจุลภาค 4 3 2 3 2 2 3 2" xfId="12725"/>
    <cellStyle name="เครื่องหมายจุลภาค 4 3 2 3 2 2 3 2 2" xfId="20676"/>
    <cellStyle name="เครื่องหมายจุลภาค 4 3 2 3 2 2 3 3" xfId="16268"/>
    <cellStyle name="เครื่องหมายจุลภาค 4 3 2 3 2 2 4" xfId="4804"/>
    <cellStyle name="เครื่องหมายจุลภาค 4 3 2 3 2 2 4 2" xfId="10844"/>
    <cellStyle name="เครื่องหมายจุลภาค 4 3 2 3 2 2 4 2 2" xfId="18812"/>
    <cellStyle name="เครื่องหมายจุลภาค 4 3 2 3 2 2 4 3" xfId="14403"/>
    <cellStyle name="เครื่องหมายจุลภาค 4 3 2 3 2 2 5" xfId="8302"/>
    <cellStyle name="เครื่องหมายจุลภาค 4 3 2 3 2 2 5 2" xfId="16787"/>
    <cellStyle name="เครื่องหมายจุลภาค 4 3 2 3 2 2 6" xfId="21681"/>
    <cellStyle name="เครื่องหมายจุลภาค 4 3 2 3 2 3" xfId="3123"/>
    <cellStyle name="เครื่องหมายจุลภาค 4 3 2 3 2 3 2" xfId="5821"/>
    <cellStyle name="เครื่องหมายจุลภาค 4 3 2 3 2 3 2 2" xfId="11785"/>
    <cellStyle name="เครื่องหมายจุลภาค 4 3 2 3 2 3 2 2 2" xfId="19743"/>
    <cellStyle name="เครื่องหมายจุลภาค 4 3 2 3 2 3 2 3" xfId="15334"/>
    <cellStyle name="เครื่องหมายจุลภาค 4 3 2 3 2 4" xfId="7252"/>
    <cellStyle name="เครื่องหมายจุลภาค 4 3 2 3 2 4 2" xfId="12724"/>
    <cellStyle name="เครื่องหมายจุลภาค 4 3 2 3 2 4 2 2" xfId="20675"/>
    <cellStyle name="เครื่องหมายจุลภาค 4 3 2 3 2 4 3" xfId="16267"/>
    <cellStyle name="เครื่องหมายจุลภาค 4 3 2 3 2 5" xfId="4803"/>
    <cellStyle name="เครื่องหมายจุลภาค 4 3 2 3 2 5 2" xfId="10843"/>
    <cellStyle name="เครื่องหมายจุลภาค 4 3 2 3 2 5 2 2" xfId="18811"/>
    <cellStyle name="เครื่องหมายจุลภาค 4 3 2 3 2 5 3" xfId="14402"/>
    <cellStyle name="เครื่องหมายจุลภาค 4 3 2 3 2 6" xfId="8303"/>
    <cellStyle name="เครื่องหมายจุลภาค 4 3 2 3 2 6 2" xfId="16788"/>
    <cellStyle name="เครื่องหมายจุลภาค 4 3 2 3 2 7" xfId="21680"/>
    <cellStyle name="เครื่องหมายจุลภาค 4 3 2 3 3" xfId="3124"/>
    <cellStyle name="เครื่องหมายจุลภาค 4 3 2 3 3 2" xfId="3125"/>
    <cellStyle name="เครื่องหมายจุลภาค 4 3 2 3 3 2 2" xfId="5823"/>
    <cellStyle name="เครื่องหมายจุลภาค 4 3 2 3 3 2 2 2" xfId="11787"/>
    <cellStyle name="เครื่องหมายจุลภาค 4 3 2 3 3 2 2 2 2" xfId="19745"/>
    <cellStyle name="เครื่องหมายจุลภาค 4 3 2 3 3 2 2 3" xfId="15336"/>
    <cellStyle name="เครื่องหมายจุลภาค 4 3 2 3 3 3" xfId="7254"/>
    <cellStyle name="เครื่องหมายจุลภาค 4 3 2 3 3 3 2" xfId="12726"/>
    <cellStyle name="เครื่องหมายจุลภาค 4 3 2 3 3 3 2 2" xfId="20677"/>
    <cellStyle name="เครื่องหมายจุลภาค 4 3 2 3 3 3 3" xfId="16269"/>
    <cellStyle name="เครื่องหมายจุลภาค 4 3 2 3 3 4" xfId="4805"/>
    <cellStyle name="เครื่องหมายจุลภาค 4 3 2 3 3 4 2" xfId="10845"/>
    <cellStyle name="เครื่องหมายจุลภาค 4 3 2 3 3 4 2 2" xfId="18813"/>
    <cellStyle name="เครื่องหมายจุลภาค 4 3 2 3 3 4 3" xfId="14404"/>
    <cellStyle name="เครื่องหมายจุลภาค 4 3 2 3 3 5" xfId="8301"/>
    <cellStyle name="เครื่องหมายจุลภาค 4 3 2 3 3 5 2" xfId="16786"/>
    <cellStyle name="เครื่องหมายจุลภาค 4 3 2 3 3 6" xfId="21682"/>
    <cellStyle name="เครื่องหมายจุลภาค 4 3 2 3 4" xfId="3126"/>
    <cellStyle name="เครื่องหมายจุลภาค 4 3 2 3 4 2" xfId="5820"/>
    <cellStyle name="เครื่องหมายจุลภาค 4 3 2 3 4 2 2" xfId="11784"/>
    <cellStyle name="เครื่องหมายจุลภาค 4 3 2 3 4 2 2 2" xfId="19742"/>
    <cellStyle name="เครื่องหมายจุลภาค 4 3 2 3 4 2 3" xfId="15333"/>
    <cellStyle name="เครื่องหมายจุลภาค 4 3 2 3 5" xfId="7251"/>
    <cellStyle name="เครื่องหมายจุลภาค 4 3 2 3 5 2" xfId="12723"/>
    <cellStyle name="เครื่องหมายจุลภาค 4 3 2 3 5 2 2" xfId="20674"/>
    <cellStyle name="เครื่องหมายจุลภาค 4 3 2 3 5 3" xfId="16266"/>
    <cellStyle name="เครื่องหมายจุลภาค 4 3 2 3 6" xfId="4802"/>
    <cellStyle name="เครื่องหมายจุลภาค 4 3 2 3 6 2" xfId="10842"/>
    <cellStyle name="เครื่องหมายจุลภาค 4 3 2 3 6 2 2" xfId="18810"/>
    <cellStyle name="เครื่องหมายจุลภาค 4 3 2 3 6 3" xfId="14401"/>
    <cellStyle name="เครื่องหมายจุลภาค 4 3 2 3 7" xfId="8304"/>
    <cellStyle name="เครื่องหมายจุลภาค 4 3 2 3 7 2" xfId="16789"/>
    <cellStyle name="เครื่องหมายจุลภาค 4 3 2 3 8" xfId="21679"/>
    <cellStyle name="เครื่องหมายจุลภาค 4 3 2 4" xfId="3127"/>
    <cellStyle name="เครื่องหมายจุลภาค 4 3 2 4 2" xfId="3128"/>
    <cellStyle name="เครื่องหมายจุลภาค 4 3 2 4 2 2" xfId="3129"/>
    <cellStyle name="เครื่องหมายจุลภาค 4 3 2 4 2 2 2" xfId="3130"/>
    <cellStyle name="เครื่องหมายจุลภาค 4 3 2 4 2 2 2 2" xfId="5826"/>
    <cellStyle name="เครื่องหมายจุลภาค 4 3 2 4 2 2 2 2 2" xfId="11790"/>
    <cellStyle name="เครื่องหมายจุลภาค 4 3 2 4 2 2 2 2 2 2" xfId="19748"/>
    <cellStyle name="เครื่องหมายจุลภาค 4 3 2 4 2 2 2 2 3" xfId="15339"/>
    <cellStyle name="เครื่องหมายจุลภาค 4 3 2 4 2 2 3" xfId="7257"/>
    <cellStyle name="เครื่องหมายจุลภาค 4 3 2 4 2 2 3 2" xfId="12729"/>
    <cellStyle name="เครื่องหมายจุลภาค 4 3 2 4 2 2 3 2 2" xfId="20680"/>
    <cellStyle name="เครื่องหมายจุลภาค 4 3 2 4 2 2 3 3" xfId="16272"/>
    <cellStyle name="เครื่องหมายจุลภาค 4 3 2 4 2 2 4" xfId="4808"/>
    <cellStyle name="เครื่องหมายจุลภาค 4 3 2 4 2 2 4 2" xfId="10848"/>
    <cellStyle name="เครื่องหมายจุลภาค 4 3 2 4 2 2 4 2 2" xfId="18816"/>
    <cellStyle name="เครื่องหมายจุลภาค 4 3 2 4 2 2 4 3" xfId="14407"/>
    <cellStyle name="เครื่องหมายจุลภาค 4 3 2 4 2 2 5" xfId="8298"/>
    <cellStyle name="เครื่องหมายจุลภาค 4 3 2 4 2 2 5 2" xfId="16783"/>
    <cellStyle name="เครื่องหมายจุลภาค 4 3 2 4 2 2 6" xfId="21685"/>
    <cellStyle name="เครื่องหมายจุลภาค 4 3 2 4 2 3" xfId="3131"/>
    <cellStyle name="เครื่องหมายจุลภาค 4 3 2 4 2 3 2" xfId="5825"/>
    <cellStyle name="เครื่องหมายจุลภาค 4 3 2 4 2 3 2 2" xfId="11789"/>
    <cellStyle name="เครื่องหมายจุลภาค 4 3 2 4 2 3 2 2 2" xfId="19747"/>
    <cellStyle name="เครื่องหมายจุลภาค 4 3 2 4 2 3 2 3" xfId="15338"/>
    <cellStyle name="เครื่องหมายจุลภาค 4 3 2 4 2 4" xfId="7256"/>
    <cellStyle name="เครื่องหมายจุลภาค 4 3 2 4 2 4 2" xfId="12728"/>
    <cellStyle name="เครื่องหมายจุลภาค 4 3 2 4 2 4 2 2" xfId="20679"/>
    <cellStyle name="เครื่องหมายจุลภาค 4 3 2 4 2 4 3" xfId="16271"/>
    <cellStyle name="เครื่องหมายจุลภาค 4 3 2 4 2 5" xfId="4807"/>
    <cellStyle name="เครื่องหมายจุลภาค 4 3 2 4 2 5 2" xfId="10847"/>
    <cellStyle name="เครื่องหมายจุลภาค 4 3 2 4 2 5 2 2" xfId="18815"/>
    <cellStyle name="เครื่องหมายจุลภาค 4 3 2 4 2 5 3" xfId="14406"/>
    <cellStyle name="เครื่องหมายจุลภาค 4 3 2 4 2 6" xfId="8299"/>
    <cellStyle name="เครื่องหมายจุลภาค 4 3 2 4 2 6 2" xfId="16784"/>
    <cellStyle name="เครื่องหมายจุลภาค 4 3 2 4 2 7" xfId="21684"/>
    <cellStyle name="เครื่องหมายจุลภาค 4 3 2 4 3" xfId="3132"/>
    <cellStyle name="เครื่องหมายจุลภาค 4 3 2 4 3 2" xfId="3133"/>
    <cellStyle name="เครื่องหมายจุลภาค 4 3 2 4 3 2 2" xfId="5827"/>
    <cellStyle name="เครื่องหมายจุลภาค 4 3 2 4 3 2 2 2" xfId="11791"/>
    <cellStyle name="เครื่องหมายจุลภาค 4 3 2 4 3 2 2 2 2" xfId="19749"/>
    <cellStyle name="เครื่องหมายจุลภาค 4 3 2 4 3 2 2 3" xfId="15340"/>
    <cellStyle name="เครื่องหมายจุลภาค 4 3 2 4 3 3" xfId="7258"/>
    <cellStyle name="เครื่องหมายจุลภาค 4 3 2 4 3 3 2" xfId="12730"/>
    <cellStyle name="เครื่องหมายจุลภาค 4 3 2 4 3 3 2 2" xfId="20681"/>
    <cellStyle name="เครื่องหมายจุลภาค 4 3 2 4 3 3 3" xfId="16273"/>
    <cellStyle name="เครื่องหมายจุลภาค 4 3 2 4 3 4" xfId="4809"/>
    <cellStyle name="เครื่องหมายจุลภาค 4 3 2 4 3 4 2" xfId="10849"/>
    <cellStyle name="เครื่องหมายจุลภาค 4 3 2 4 3 4 2 2" xfId="18817"/>
    <cellStyle name="เครื่องหมายจุลภาค 4 3 2 4 3 4 3" xfId="14408"/>
    <cellStyle name="เครื่องหมายจุลภาค 4 3 2 4 3 5" xfId="8297"/>
    <cellStyle name="เครื่องหมายจุลภาค 4 3 2 4 3 5 2" xfId="16782"/>
    <cellStyle name="เครื่องหมายจุลภาค 4 3 2 4 3 6" xfId="21686"/>
    <cellStyle name="เครื่องหมายจุลภาค 4 3 2 4 4" xfId="3134"/>
    <cellStyle name="เครื่องหมายจุลภาค 4 3 2 4 4 2" xfId="5824"/>
    <cellStyle name="เครื่องหมายจุลภาค 4 3 2 4 4 2 2" xfId="11788"/>
    <cellStyle name="เครื่องหมายจุลภาค 4 3 2 4 4 2 2 2" xfId="19746"/>
    <cellStyle name="เครื่องหมายจุลภาค 4 3 2 4 4 2 3" xfId="15337"/>
    <cellStyle name="เครื่องหมายจุลภาค 4 3 2 4 5" xfId="7255"/>
    <cellStyle name="เครื่องหมายจุลภาค 4 3 2 4 5 2" xfId="12727"/>
    <cellStyle name="เครื่องหมายจุลภาค 4 3 2 4 5 2 2" xfId="20678"/>
    <cellStyle name="เครื่องหมายจุลภาค 4 3 2 4 5 3" xfId="16270"/>
    <cellStyle name="เครื่องหมายจุลภาค 4 3 2 4 6" xfId="4806"/>
    <cellStyle name="เครื่องหมายจุลภาค 4 3 2 4 6 2" xfId="10846"/>
    <cellStyle name="เครื่องหมายจุลภาค 4 3 2 4 6 2 2" xfId="18814"/>
    <cellStyle name="เครื่องหมายจุลภาค 4 3 2 4 6 3" xfId="14405"/>
    <cellStyle name="เครื่องหมายจุลภาค 4 3 2 4 7" xfId="8300"/>
    <cellStyle name="เครื่องหมายจุลภาค 4 3 2 4 7 2" xfId="16785"/>
    <cellStyle name="เครื่องหมายจุลภาค 4 3 2 4 8" xfId="21683"/>
    <cellStyle name="เครื่องหมายจุลภาค 4 3 2 5" xfId="3135"/>
    <cellStyle name="เครื่องหมายจุลภาค 4 3 2 5 2" xfId="3136"/>
    <cellStyle name="เครื่องหมายจุลภาค 4 3 2 5 2 2" xfId="3137"/>
    <cellStyle name="เครื่องหมายจุลภาค 4 3 2 5 2 2 2" xfId="5829"/>
    <cellStyle name="เครื่องหมายจุลภาค 4 3 2 5 2 2 2 2" xfId="11793"/>
    <cellStyle name="เครื่องหมายจุลภาค 4 3 2 5 2 2 2 2 2" xfId="19751"/>
    <cellStyle name="เครื่องหมายจุลภาค 4 3 2 5 2 2 2 3" xfId="15342"/>
    <cellStyle name="เครื่องหมายจุลภาค 4 3 2 5 2 3" xfId="7260"/>
    <cellStyle name="เครื่องหมายจุลภาค 4 3 2 5 2 3 2" xfId="12732"/>
    <cellStyle name="เครื่องหมายจุลภาค 4 3 2 5 2 3 2 2" xfId="20683"/>
    <cellStyle name="เครื่องหมายจุลภาค 4 3 2 5 2 3 3" xfId="16275"/>
    <cellStyle name="เครื่องหมายจุลภาค 4 3 2 5 2 4" xfId="4811"/>
    <cellStyle name="เครื่องหมายจุลภาค 4 3 2 5 2 4 2" xfId="10851"/>
    <cellStyle name="เครื่องหมายจุลภาค 4 3 2 5 2 4 2 2" xfId="18819"/>
    <cellStyle name="เครื่องหมายจุลภาค 4 3 2 5 2 4 3" xfId="14410"/>
    <cellStyle name="เครื่องหมายจุลภาค 4 3 2 5 2 5" xfId="8295"/>
    <cellStyle name="เครื่องหมายจุลภาค 4 3 2 5 2 5 2" xfId="16780"/>
    <cellStyle name="เครื่องหมายจุลภาค 4 3 2 5 2 6" xfId="21688"/>
    <cellStyle name="เครื่องหมายจุลภาค 4 3 2 5 3" xfId="3138"/>
    <cellStyle name="เครื่องหมายจุลภาค 4 3 2 5 3 2" xfId="5828"/>
    <cellStyle name="เครื่องหมายจุลภาค 4 3 2 5 3 2 2" xfId="11792"/>
    <cellStyle name="เครื่องหมายจุลภาค 4 3 2 5 3 2 2 2" xfId="19750"/>
    <cellStyle name="เครื่องหมายจุลภาค 4 3 2 5 3 2 3" xfId="15341"/>
    <cellStyle name="เครื่องหมายจุลภาค 4 3 2 5 4" xfId="7259"/>
    <cellStyle name="เครื่องหมายจุลภาค 4 3 2 5 4 2" xfId="12731"/>
    <cellStyle name="เครื่องหมายจุลภาค 4 3 2 5 4 2 2" xfId="20682"/>
    <cellStyle name="เครื่องหมายจุลภาค 4 3 2 5 4 3" xfId="16274"/>
    <cellStyle name="เครื่องหมายจุลภาค 4 3 2 5 5" xfId="4810"/>
    <cellStyle name="เครื่องหมายจุลภาค 4 3 2 5 5 2" xfId="10850"/>
    <cellStyle name="เครื่องหมายจุลภาค 4 3 2 5 5 2 2" xfId="18818"/>
    <cellStyle name="เครื่องหมายจุลภาค 4 3 2 5 5 3" xfId="14409"/>
    <cellStyle name="เครื่องหมายจุลภาค 4 3 2 5 6" xfId="8296"/>
    <cellStyle name="เครื่องหมายจุลภาค 4 3 2 5 6 2" xfId="16781"/>
    <cellStyle name="เครื่องหมายจุลภาค 4 3 2 5 7" xfId="21687"/>
    <cellStyle name="เครื่องหมายจุลภาค 4 3 2 6" xfId="3139"/>
    <cellStyle name="เครื่องหมายจุลภาค 4 3 2 6 2" xfId="3140"/>
    <cellStyle name="เครื่องหมายจุลภาค 4 3 2 6 2 2" xfId="3141"/>
    <cellStyle name="เครื่องหมายจุลภาค 4 3 2 6 2 2 2" xfId="5831"/>
    <cellStyle name="เครื่องหมายจุลภาค 4 3 2 6 2 2 2 2" xfId="11795"/>
    <cellStyle name="เครื่องหมายจุลภาค 4 3 2 6 2 2 2 2 2" xfId="19753"/>
    <cellStyle name="เครื่องหมายจุลภาค 4 3 2 6 2 2 2 3" xfId="15344"/>
    <cellStyle name="เครื่องหมายจุลภาค 4 3 2 6 2 3" xfId="7262"/>
    <cellStyle name="เครื่องหมายจุลภาค 4 3 2 6 2 3 2" xfId="12734"/>
    <cellStyle name="เครื่องหมายจุลภาค 4 3 2 6 2 3 2 2" xfId="20685"/>
    <cellStyle name="เครื่องหมายจุลภาค 4 3 2 6 2 3 3" xfId="16277"/>
    <cellStyle name="เครื่องหมายจุลภาค 4 3 2 6 2 4" xfId="4813"/>
    <cellStyle name="เครื่องหมายจุลภาค 4 3 2 6 2 4 2" xfId="10853"/>
    <cellStyle name="เครื่องหมายจุลภาค 4 3 2 6 2 4 2 2" xfId="18821"/>
    <cellStyle name="เครื่องหมายจุลภาค 4 3 2 6 2 4 3" xfId="14412"/>
    <cellStyle name="เครื่องหมายจุลภาค 4 3 2 6 2 5" xfId="8293"/>
    <cellStyle name="เครื่องหมายจุลภาค 4 3 2 6 2 5 2" xfId="16778"/>
    <cellStyle name="เครื่องหมายจุลภาค 4 3 2 6 2 6" xfId="21690"/>
    <cellStyle name="เครื่องหมายจุลภาค 4 3 2 6 3" xfId="3142"/>
    <cellStyle name="เครื่องหมายจุลภาค 4 3 2 6 3 2" xfId="5830"/>
    <cellStyle name="เครื่องหมายจุลภาค 4 3 2 6 3 2 2" xfId="11794"/>
    <cellStyle name="เครื่องหมายจุลภาค 4 3 2 6 3 2 2 2" xfId="19752"/>
    <cellStyle name="เครื่องหมายจุลภาค 4 3 2 6 3 2 3" xfId="15343"/>
    <cellStyle name="เครื่องหมายจุลภาค 4 3 2 6 4" xfId="7261"/>
    <cellStyle name="เครื่องหมายจุลภาค 4 3 2 6 4 2" xfId="12733"/>
    <cellStyle name="เครื่องหมายจุลภาค 4 3 2 6 4 2 2" xfId="20684"/>
    <cellStyle name="เครื่องหมายจุลภาค 4 3 2 6 4 3" xfId="16276"/>
    <cellStyle name="เครื่องหมายจุลภาค 4 3 2 6 5" xfId="4812"/>
    <cellStyle name="เครื่องหมายจุลภาค 4 3 2 6 5 2" xfId="10852"/>
    <cellStyle name="เครื่องหมายจุลภาค 4 3 2 6 5 2 2" xfId="18820"/>
    <cellStyle name="เครื่องหมายจุลภาค 4 3 2 6 5 3" xfId="14411"/>
    <cellStyle name="เครื่องหมายจุลภาค 4 3 2 6 6" xfId="8294"/>
    <cellStyle name="เครื่องหมายจุลภาค 4 3 2 6 6 2" xfId="16779"/>
    <cellStyle name="เครื่องหมายจุลภาค 4 3 2 6 7" xfId="21689"/>
    <cellStyle name="เครื่องหมายจุลภาค 4 3 2 7" xfId="3143"/>
    <cellStyle name="เครื่องหมายจุลภาค 4 3 2 7 2" xfId="3144"/>
    <cellStyle name="เครื่องหมายจุลภาค 4 3 2 7 2 2" xfId="5832"/>
    <cellStyle name="เครื่องหมายจุลภาค 4 3 2 7 2 2 2" xfId="11796"/>
    <cellStyle name="เครื่องหมายจุลภาค 4 3 2 7 2 2 2 2" xfId="19754"/>
    <cellStyle name="เครื่องหมายจุลภาค 4 3 2 7 2 2 3" xfId="15345"/>
    <cellStyle name="เครื่องหมายจุลภาค 4 3 2 7 3" xfId="7263"/>
    <cellStyle name="เครื่องหมายจุลภาค 4 3 2 7 3 2" xfId="12735"/>
    <cellStyle name="เครื่องหมายจุลภาค 4 3 2 7 3 2 2" xfId="20686"/>
    <cellStyle name="เครื่องหมายจุลภาค 4 3 2 7 3 3" xfId="16278"/>
    <cellStyle name="เครื่องหมายจุลภาค 4 3 2 7 4" xfId="4814"/>
    <cellStyle name="เครื่องหมายจุลภาค 4 3 2 7 4 2" xfId="10854"/>
    <cellStyle name="เครื่องหมายจุลภาค 4 3 2 7 4 2 2" xfId="18822"/>
    <cellStyle name="เครื่องหมายจุลภาค 4 3 2 7 4 3" xfId="14413"/>
    <cellStyle name="เครื่องหมายจุลภาค 4 3 2 7 5" xfId="8292"/>
    <cellStyle name="เครื่องหมายจุลภาค 4 3 2 7 5 2" xfId="16777"/>
    <cellStyle name="เครื่องหมายจุลภาค 4 3 2 7 6" xfId="21691"/>
    <cellStyle name="เครื่องหมายจุลภาค 4 3 2 8" xfId="3145"/>
    <cellStyle name="เครื่องหมายจุลภาค 4 3 2 8 2" xfId="5815"/>
    <cellStyle name="เครื่องหมายจุลภาค 4 3 2 8 2 2" xfId="11779"/>
    <cellStyle name="เครื่องหมายจุลภาค 4 3 2 8 2 2 2" xfId="19737"/>
    <cellStyle name="เครื่องหมายจุลภาค 4 3 2 8 2 3" xfId="15328"/>
    <cellStyle name="เครื่องหมายจุลภาค 4 3 2 9" xfId="7246"/>
    <cellStyle name="เครื่องหมายจุลภาค 4 3 2 9 2" xfId="12718"/>
    <cellStyle name="เครื่องหมายจุลภาค 4 3 2 9 2 2" xfId="20669"/>
    <cellStyle name="เครื่องหมายจุลภาค 4 3 2 9 3" xfId="16261"/>
    <cellStyle name="เครื่องหมายจุลภาค 4 3 3" xfId="3146"/>
    <cellStyle name="เครื่องหมายจุลภาค 4 3 3 2" xfId="3147"/>
    <cellStyle name="เครื่องหมายจุลภาค 4 3 3 2 2" xfId="3148"/>
    <cellStyle name="เครื่องหมายจุลภาค 4 3 3 2 2 2" xfId="3149"/>
    <cellStyle name="เครื่องหมายจุลภาค 4 3 3 2 2 2 2" xfId="5835"/>
    <cellStyle name="เครื่องหมายจุลภาค 4 3 3 2 2 2 2 2" xfId="11799"/>
    <cellStyle name="เครื่องหมายจุลภาค 4 3 3 2 2 2 2 2 2" xfId="19757"/>
    <cellStyle name="เครื่องหมายจุลภาค 4 3 3 2 2 2 2 3" xfId="15348"/>
    <cellStyle name="เครื่องหมายจุลภาค 4 3 3 2 2 3" xfId="7266"/>
    <cellStyle name="เครื่องหมายจุลภาค 4 3 3 2 2 3 2" xfId="12738"/>
    <cellStyle name="เครื่องหมายจุลภาค 4 3 3 2 2 3 2 2" xfId="20689"/>
    <cellStyle name="เครื่องหมายจุลภาค 4 3 3 2 2 3 3" xfId="16281"/>
    <cellStyle name="เครื่องหมายจุลภาค 4 3 3 2 2 4" xfId="4817"/>
    <cellStyle name="เครื่องหมายจุลภาค 4 3 3 2 2 4 2" xfId="10857"/>
    <cellStyle name="เครื่องหมายจุลภาค 4 3 3 2 2 4 2 2" xfId="18825"/>
    <cellStyle name="เครื่องหมายจุลภาค 4 3 3 2 2 4 3" xfId="14416"/>
    <cellStyle name="เครื่องหมายจุลภาค 4 3 3 2 2 5" xfId="8289"/>
    <cellStyle name="เครื่องหมายจุลภาค 4 3 3 2 2 5 2" xfId="16774"/>
    <cellStyle name="เครื่องหมายจุลภาค 4 3 3 2 2 6" xfId="21694"/>
    <cellStyle name="เครื่องหมายจุลภาค 4 3 3 2 3" xfId="3150"/>
    <cellStyle name="เครื่องหมายจุลภาค 4 3 3 2 3 2" xfId="5834"/>
    <cellStyle name="เครื่องหมายจุลภาค 4 3 3 2 3 2 2" xfId="11798"/>
    <cellStyle name="เครื่องหมายจุลภาค 4 3 3 2 3 2 2 2" xfId="19756"/>
    <cellStyle name="เครื่องหมายจุลภาค 4 3 3 2 3 2 3" xfId="15347"/>
    <cellStyle name="เครื่องหมายจุลภาค 4 3 3 2 4" xfId="7265"/>
    <cellStyle name="เครื่องหมายจุลภาค 4 3 3 2 4 2" xfId="12737"/>
    <cellStyle name="เครื่องหมายจุลภาค 4 3 3 2 4 2 2" xfId="20688"/>
    <cellStyle name="เครื่องหมายจุลภาค 4 3 3 2 4 3" xfId="16280"/>
    <cellStyle name="เครื่องหมายจุลภาค 4 3 3 2 5" xfId="4816"/>
    <cellStyle name="เครื่องหมายจุลภาค 4 3 3 2 5 2" xfId="10856"/>
    <cellStyle name="เครื่องหมายจุลภาค 4 3 3 2 5 2 2" xfId="18824"/>
    <cellStyle name="เครื่องหมายจุลภาค 4 3 3 2 5 3" xfId="14415"/>
    <cellStyle name="เครื่องหมายจุลภาค 4 3 3 2 6" xfId="8290"/>
    <cellStyle name="เครื่องหมายจุลภาค 4 3 3 2 6 2" xfId="16775"/>
    <cellStyle name="เครื่องหมายจุลภาค 4 3 3 2 7" xfId="21693"/>
    <cellStyle name="เครื่องหมายจุลภาค 4 3 3 3" xfId="3151"/>
    <cellStyle name="เครื่องหมายจุลภาค 4 3 3 3 2" xfId="3152"/>
    <cellStyle name="เครื่องหมายจุลภาค 4 3 3 3 2 2" xfId="5836"/>
    <cellStyle name="เครื่องหมายจุลภาค 4 3 3 3 2 2 2" xfId="11800"/>
    <cellStyle name="เครื่องหมายจุลภาค 4 3 3 3 2 2 2 2" xfId="19758"/>
    <cellStyle name="เครื่องหมายจุลภาค 4 3 3 3 2 2 3" xfId="15349"/>
    <cellStyle name="เครื่องหมายจุลภาค 4 3 3 3 3" xfId="7267"/>
    <cellStyle name="เครื่องหมายจุลภาค 4 3 3 3 3 2" xfId="12739"/>
    <cellStyle name="เครื่องหมายจุลภาค 4 3 3 3 3 2 2" xfId="20690"/>
    <cellStyle name="เครื่องหมายจุลภาค 4 3 3 3 3 3" xfId="16282"/>
    <cellStyle name="เครื่องหมายจุลภาค 4 3 3 3 4" xfId="4818"/>
    <cellStyle name="เครื่องหมายจุลภาค 4 3 3 3 4 2" xfId="10858"/>
    <cellStyle name="เครื่องหมายจุลภาค 4 3 3 3 4 2 2" xfId="18826"/>
    <cellStyle name="เครื่องหมายจุลภาค 4 3 3 3 4 3" xfId="14417"/>
    <cellStyle name="เครื่องหมายจุลภาค 4 3 3 3 5" xfId="8288"/>
    <cellStyle name="เครื่องหมายจุลภาค 4 3 3 3 5 2" xfId="16773"/>
    <cellStyle name="เครื่องหมายจุลภาค 4 3 3 3 6" xfId="21695"/>
    <cellStyle name="เครื่องหมายจุลภาค 4 3 3 4" xfId="3153"/>
    <cellStyle name="เครื่องหมายจุลภาค 4 3 3 4 2" xfId="5833"/>
    <cellStyle name="เครื่องหมายจุลภาค 4 3 3 4 2 2" xfId="11797"/>
    <cellStyle name="เครื่องหมายจุลภาค 4 3 3 4 2 2 2" xfId="19755"/>
    <cellStyle name="เครื่องหมายจุลภาค 4 3 3 4 2 3" xfId="15346"/>
    <cellStyle name="เครื่องหมายจุลภาค 4 3 3 5" xfId="7264"/>
    <cellStyle name="เครื่องหมายจุลภาค 4 3 3 5 2" xfId="12736"/>
    <cellStyle name="เครื่องหมายจุลภาค 4 3 3 5 2 2" xfId="20687"/>
    <cellStyle name="เครื่องหมายจุลภาค 4 3 3 5 3" xfId="16279"/>
    <cellStyle name="เครื่องหมายจุลภาค 4 3 3 6" xfId="4815"/>
    <cellStyle name="เครื่องหมายจุลภาค 4 3 3 6 2" xfId="10855"/>
    <cellStyle name="เครื่องหมายจุลภาค 4 3 3 6 2 2" xfId="18823"/>
    <cellStyle name="เครื่องหมายจุลภาค 4 3 3 6 3" xfId="14414"/>
    <cellStyle name="เครื่องหมายจุลภาค 4 3 3 7" xfId="8291"/>
    <cellStyle name="เครื่องหมายจุลภาค 4 3 3 7 2" xfId="16776"/>
    <cellStyle name="เครื่องหมายจุลภาค 4 3 3 8" xfId="21692"/>
    <cellStyle name="เครื่องหมายจุลภาค 4 3 4" xfId="3154"/>
    <cellStyle name="เครื่องหมายจุลภาค 4 3 4 2" xfId="3155"/>
    <cellStyle name="เครื่องหมายจุลภาค 4 3 4 2 2" xfId="3156"/>
    <cellStyle name="เครื่องหมายจุลภาค 4 3 4 2 2 2" xfId="3157"/>
    <cellStyle name="เครื่องหมายจุลภาค 4 3 4 2 2 2 2" xfId="5839"/>
    <cellStyle name="เครื่องหมายจุลภาค 4 3 4 2 2 2 2 2" xfId="11803"/>
    <cellStyle name="เครื่องหมายจุลภาค 4 3 4 2 2 2 2 2 2" xfId="19761"/>
    <cellStyle name="เครื่องหมายจุลภาค 4 3 4 2 2 2 2 3" xfId="15352"/>
    <cellStyle name="เครื่องหมายจุลภาค 4 3 4 2 2 3" xfId="7270"/>
    <cellStyle name="เครื่องหมายจุลภาค 4 3 4 2 2 3 2" xfId="12742"/>
    <cellStyle name="เครื่องหมายจุลภาค 4 3 4 2 2 3 2 2" xfId="20693"/>
    <cellStyle name="เครื่องหมายจุลภาค 4 3 4 2 2 3 3" xfId="16285"/>
    <cellStyle name="เครื่องหมายจุลภาค 4 3 4 2 2 4" xfId="4821"/>
    <cellStyle name="เครื่องหมายจุลภาค 4 3 4 2 2 4 2" xfId="10861"/>
    <cellStyle name="เครื่องหมายจุลภาค 4 3 4 2 2 4 2 2" xfId="18829"/>
    <cellStyle name="เครื่องหมายจุลภาค 4 3 4 2 2 4 3" xfId="14420"/>
    <cellStyle name="เครื่องหมายจุลภาค 4 3 4 2 2 5" xfId="8285"/>
    <cellStyle name="เครื่องหมายจุลภาค 4 3 4 2 2 5 2" xfId="16770"/>
    <cellStyle name="เครื่องหมายจุลภาค 4 3 4 2 2 6" xfId="21698"/>
    <cellStyle name="เครื่องหมายจุลภาค 4 3 4 2 3" xfId="3158"/>
    <cellStyle name="เครื่องหมายจุลภาค 4 3 4 2 3 2" xfId="5838"/>
    <cellStyle name="เครื่องหมายจุลภาค 4 3 4 2 3 2 2" xfId="11802"/>
    <cellStyle name="เครื่องหมายจุลภาค 4 3 4 2 3 2 2 2" xfId="19760"/>
    <cellStyle name="เครื่องหมายจุลภาค 4 3 4 2 3 2 3" xfId="15351"/>
    <cellStyle name="เครื่องหมายจุลภาค 4 3 4 2 4" xfId="7269"/>
    <cellStyle name="เครื่องหมายจุลภาค 4 3 4 2 4 2" xfId="12741"/>
    <cellStyle name="เครื่องหมายจุลภาค 4 3 4 2 4 2 2" xfId="20692"/>
    <cellStyle name="เครื่องหมายจุลภาค 4 3 4 2 4 3" xfId="16284"/>
    <cellStyle name="เครื่องหมายจุลภาค 4 3 4 2 5" xfId="4820"/>
    <cellStyle name="เครื่องหมายจุลภาค 4 3 4 2 5 2" xfId="10860"/>
    <cellStyle name="เครื่องหมายจุลภาค 4 3 4 2 5 2 2" xfId="18828"/>
    <cellStyle name="เครื่องหมายจุลภาค 4 3 4 2 5 3" xfId="14419"/>
    <cellStyle name="เครื่องหมายจุลภาค 4 3 4 2 6" xfId="8286"/>
    <cellStyle name="เครื่องหมายจุลภาค 4 3 4 2 6 2" xfId="16771"/>
    <cellStyle name="เครื่องหมายจุลภาค 4 3 4 2 7" xfId="21697"/>
    <cellStyle name="เครื่องหมายจุลภาค 4 3 4 3" xfId="3159"/>
    <cellStyle name="เครื่องหมายจุลภาค 4 3 4 3 2" xfId="3160"/>
    <cellStyle name="เครื่องหมายจุลภาค 4 3 4 3 2 2" xfId="5840"/>
    <cellStyle name="เครื่องหมายจุลภาค 4 3 4 3 2 2 2" xfId="11804"/>
    <cellStyle name="เครื่องหมายจุลภาค 4 3 4 3 2 2 2 2" xfId="19762"/>
    <cellStyle name="เครื่องหมายจุลภาค 4 3 4 3 2 2 3" xfId="15353"/>
    <cellStyle name="เครื่องหมายจุลภาค 4 3 4 3 3" xfId="7271"/>
    <cellStyle name="เครื่องหมายจุลภาค 4 3 4 3 3 2" xfId="12743"/>
    <cellStyle name="เครื่องหมายจุลภาค 4 3 4 3 3 2 2" xfId="20694"/>
    <cellStyle name="เครื่องหมายจุลภาค 4 3 4 3 3 3" xfId="16286"/>
    <cellStyle name="เครื่องหมายจุลภาค 4 3 4 3 4" xfId="4822"/>
    <cellStyle name="เครื่องหมายจุลภาค 4 3 4 3 4 2" xfId="10862"/>
    <cellStyle name="เครื่องหมายจุลภาค 4 3 4 3 4 2 2" xfId="18830"/>
    <cellStyle name="เครื่องหมายจุลภาค 4 3 4 3 4 3" xfId="14421"/>
    <cellStyle name="เครื่องหมายจุลภาค 4 3 4 3 5" xfId="8284"/>
    <cellStyle name="เครื่องหมายจุลภาค 4 3 4 3 5 2" xfId="16769"/>
    <cellStyle name="เครื่องหมายจุลภาค 4 3 4 3 6" xfId="21699"/>
    <cellStyle name="เครื่องหมายจุลภาค 4 3 4 4" xfId="3161"/>
    <cellStyle name="เครื่องหมายจุลภาค 4 3 4 4 2" xfId="5837"/>
    <cellStyle name="เครื่องหมายจุลภาค 4 3 4 4 2 2" xfId="11801"/>
    <cellStyle name="เครื่องหมายจุลภาค 4 3 4 4 2 2 2" xfId="19759"/>
    <cellStyle name="เครื่องหมายจุลภาค 4 3 4 4 2 3" xfId="15350"/>
    <cellStyle name="เครื่องหมายจุลภาค 4 3 4 5" xfId="7268"/>
    <cellStyle name="เครื่องหมายจุลภาค 4 3 4 5 2" xfId="12740"/>
    <cellStyle name="เครื่องหมายจุลภาค 4 3 4 5 2 2" xfId="20691"/>
    <cellStyle name="เครื่องหมายจุลภาค 4 3 4 5 3" xfId="16283"/>
    <cellStyle name="เครื่องหมายจุลภาค 4 3 4 6" xfId="4819"/>
    <cellStyle name="เครื่องหมายจุลภาค 4 3 4 6 2" xfId="10859"/>
    <cellStyle name="เครื่องหมายจุลภาค 4 3 4 6 2 2" xfId="18827"/>
    <cellStyle name="เครื่องหมายจุลภาค 4 3 4 6 3" xfId="14418"/>
    <cellStyle name="เครื่องหมายจุลภาค 4 3 4 7" xfId="8287"/>
    <cellStyle name="เครื่องหมายจุลภาค 4 3 4 7 2" xfId="16772"/>
    <cellStyle name="เครื่องหมายจุลภาค 4 3 4 8" xfId="21696"/>
    <cellStyle name="เครื่องหมายจุลภาค 4 3 5" xfId="3162"/>
    <cellStyle name="เครื่องหมายจุลภาค 4 3 5 2" xfId="3163"/>
    <cellStyle name="เครื่องหมายจุลภาค 4 3 5 2 2" xfId="3164"/>
    <cellStyle name="เครื่องหมายจุลภาค 4 3 5 2 2 2" xfId="3165"/>
    <cellStyle name="เครื่องหมายจุลภาค 4 3 5 2 2 2 2" xfId="5843"/>
    <cellStyle name="เครื่องหมายจุลภาค 4 3 5 2 2 2 2 2" xfId="11807"/>
    <cellStyle name="เครื่องหมายจุลภาค 4 3 5 2 2 2 2 2 2" xfId="19765"/>
    <cellStyle name="เครื่องหมายจุลภาค 4 3 5 2 2 2 2 3" xfId="15356"/>
    <cellStyle name="เครื่องหมายจุลภาค 4 3 5 2 2 3" xfId="7274"/>
    <cellStyle name="เครื่องหมายจุลภาค 4 3 5 2 2 3 2" xfId="12746"/>
    <cellStyle name="เครื่องหมายจุลภาค 4 3 5 2 2 3 2 2" xfId="20697"/>
    <cellStyle name="เครื่องหมายจุลภาค 4 3 5 2 2 3 3" xfId="16289"/>
    <cellStyle name="เครื่องหมายจุลภาค 4 3 5 2 2 4" xfId="4825"/>
    <cellStyle name="เครื่องหมายจุลภาค 4 3 5 2 2 4 2" xfId="10865"/>
    <cellStyle name="เครื่องหมายจุลภาค 4 3 5 2 2 4 2 2" xfId="18833"/>
    <cellStyle name="เครื่องหมายจุลภาค 4 3 5 2 2 4 3" xfId="14424"/>
    <cellStyle name="เครื่องหมายจุลภาค 4 3 5 2 2 5" xfId="8281"/>
    <cellStyle name="เครื่องหมายจุลภาค 4 3 5 2 2 5 2" xfId="16766"/>
    <cellStyle name="เครื่องหมายจุลภาค 4 3 5 2 2 6" xfId="21702"/>
    <cellStyle name="เครื่องหมายจุลภาค 4 3 5 2 3" xfId="3166"/>
    <cellStyle name="เครื่องหมายจุลภาค 4 3 5 2 3 2" xfId="5842"/>
    <cellStyle name="เครื่องหมายจุลภาค 4 3 5 2 3 2 2" xfId="11806"/>
    <cellStyle name="เครื่องหมายจุลภาค 4 3 5 2 3 2 2 2" xfId="19764"/>
    <cellStyle name="เครื่องหมายจุลภาค 4 3 5 2 3 2 3" xfId="15355"/>
    <cellStyle name="เครื่องหมายจุลภาค 4 3 5 2 4" xfId="7273"/>
    <cellStyle name="เครื่องหมายจุลภาค 4 3 5 2 4 2" xfId="12745"/>
    <cellStyle name="เครื่องหมายจุลภาค 4 3 5 2 4 2 2" xfId="20696"/>
    <cellStyle name="เครื่องหมายจุลภาค 4 3 5 2 4 3" xfId="16288"/>
    <cellStyle name="เครื่องหมายจุลภาค 4 3 5 2 5" xfId="4824"/>
    <cellStyle name="เครื่องหมายจุลภาค 4 3 5 2 5 2" xfId="10864"/>
    <cellStyle name="เครื่องหมายจุลภาค 4 3 5 2 5 2 2" xfId="18832"/>
    <cellStyle name="เครื่องหมายจุลภาค 4 3 5 2 5 3" xfId="14423"/>
    <cellStyle name="เครื่องหมายจุลภาค 4 3 5 2 6" xfId="8282"/>
    <cellStyle name="เครื่องหมายจุลภาค 4 3 5 2 6 2" xfId="16767"/>
    <cellStyle name="เครื่องหมายจุลภาค 4 3 5 2 7" xfId="21701"/>
    <cellStyle name="เครื่องหมายจุลภาค 4 3 5 3" xfId="3167"/>
    <cellStyle name="เครื่องหมายจุลภาค 4 3 5 3 2" xfId="3168"/>
    <cellStyle name="เครื่องหมายจุลภาค 4 3 5 3 2 2" xfId="5844"/>
    <cellStyle name="เครื่องหมายจุลภาค 4 3 5 3 2 2 2" xfId="11808"/>
    <cellStyle name="เครื่องหมายจุลภาค 4 3 5 3 2 2 2 2" xfId="19766"/>
    <cellStyle name="เครื่องหมายจุลภาค 4 3 5 3 2 2 3" xfId="15357"/>
    <cellStyle name="เครื่องหมายจุลภาค 4 3 5 3 3" xfId="7275"/>
    <cellStyle name="เครื่องหมายจุลภาค 4 3 5 3 3 2" xfId="12747"/>
    <cellStyle name="เครื่องหมายจุลภาค 4 3 5 3 3 2 2" xfId="20698"/>
    <cellStyle name="เครื่องหมายจุลภาค 4 3 5 3 3 3" xfId="16290"/>
    <cellStyle name="เครื่องหมายจุลภาค 4 3 5 3 4" xfId="4826"/>
    <cellStyle name="เครื่องหมายจุลภาค 4 3 5 3 4 2" xfId="10866"/>
    <cellStyle name="เครื่องหมายจุลภาค 4 3 5 3 4 2 2" xfId="18834"/>
    <cellStyle name="เครื่องหมายจุลภาค 4 3 5 3 4 3" xfId="14425"/>
    <cellStyle name="เครื่องหมายจุลภาค 4 3 5 3 5" xfId="8280"/>
    <cellStyle name="เครื่องหมายจุลภาค 4 3 5 3 5 2" xfId="16765"/>
    <cellStyle name="เครื่องหมายจุลภาค 4 3 5 3 6" xfId="21703"/>
    <cellStyle name="เครื่องหมายจุลภาค 4 3 5 4" xfId="3169"/>
    <cellStyle name="เครื่องหมายจุลภาค 4 3 5 4 2" xfId="5841"/>
    <cellStyle name="เครื่องหมายจุลภาค 4 3 5 4 2 2" xfId="11805"/>
    <cellStyle name="เครื่องหมายจุลภาค 4 3 5 4 2 2 2" xfId="19763"/>
    <cellStyle name="เครื่องหมายจุลภาค 4 3 5 4 2 3" xfId="15354"/>
    <cellStyle name="เครื่องหมายจุลภาค 4 3 5 5" xfId="7272"/>
    <cellStyle name="เครื่องหมายจุลภาค 4 3 5 5 2" xfId="12744"/>
    <cellStyle name="เครื่องหมายจุลภาค 4 3 5 5 2 2" xfId="20695"/>
    <cellStyle name="เครื่องหมายจุลภาค 4 3 5 5 3" xfId="16287"/>
    <cellStyle name="เครื่องหมายจุลภาค 4 3 5 6" xfId="4823"/>
    <cellStyle name="เครื่องหมายจุลภาค 4 3 5 6 2" xfId="10863"/>
    <cellStyle name="เครื่องหมายจุลภาค 4 3 5 6 2 2" xfId="18831"/>
    <cellStyle name="เครื่องหมายจุลภาค 4 3 5 6 3" xfId="14422"/>
    <cellStyle name="เครื่องหมายจุลภาค 4 3 5 7" xfId="8283"/>
    <cellStyle name="เครื่องหมายจุลภาค 4 3 5 7 2" xfId="16768"/>
    <cellStyle name="เครื่องหมายจุลภาค 4 3 5 8" xfId="21700"/>
    <cellStyle name="เครื่องหมายจุลภาค 4 3 6" xfId="3170"/>
    <cellStyle name="เครื่องหมายจุลภาค 4 3 6 2" xfId="3171"/>
    <cellStyle name="เครื่องหมายจุลภาค 4 3 6 2 2" xfId="3172"/>
    <cellStyle name="เครื่องหมายจุลภาค 4 3 6 2 2 2" xfId="5846"/>
    <cellStyle name="เครื่องหมายจุลภาค 4 3 6 2 2 2 2" xfId="11810"/>
    <cellStyle name="เครื่องหมายจุลภาค 4 3 6 2 2 2 2 2" xfId="19768"/>
    <cellStyle name="เครื่องหมายจุลภาค 4 3 6 2 2 2 3" xfId="15359"/>
    <cellStyle name="เครื่องหมายจุลภาค 4 3 6 2 3" xfId="7277"/>
    <cellStyle name="เครื่องหมายจุลภาค 4 3 6 2 3 2" xfId="12749"/>
    <cellStyle name="เครื่องหมายจุลภาค 4 3 6 2 3 2 2" xfId="20700"/>
    <cellStyle name="เครื่องหมายจุลภาค 4 3 6 2 3 3" xfId="16292"/>
    <cellStyle name="เครื่องหมายจุลภาค 4 3 6 2 4" xfId="4828"/>
    <cellStyle name="เครื่องหมายจุลภาค 4 3 6 2 4 2" xfId="10868"/>
    <cellStyle name="เครื่องหมายจุลภาค 4 3 6 2 4 2 2" xfId="18836"/>
    <cellStyle name="เครื่องหมายจุลภาค 4 3 6 2 4 3" xfId="14427"/>
    <cellStyle name="เครื่องหมายจุลภาค 4 3 6 2 5" xfId="8278"/>
    <cellStyle name="เครื่องหมายจุลภาค 4 3 6 2 5 2" xfId="16763"/>
    <cellStyle name="เครื่องหมายจุลภาค 4 3 6 2 6" xfId="21705"/>
    <cellStyle name="เครื่องหมายจุลภาค 4 3 6 3" xfId="3173"/>
    <cellStyle name="เครื่องหมายจุลภาค 4 3 6 3 2" xfId="5845"/>
    <cellStyle name="เครื่องหมายจุลภาค 4 3 6 3 2 2" xfId="11809"/>
    <cellStyle name="เครื่องหมายจุลภาค 4 3 6 3 2 2 2" xfId="19767"/>
    <cellStyle name="เครื่องหมายจุลภาค 4 3 6 3 2 3" xfId="15358"/>
    <cellStyle name="เครื่องหมายจุลภาค 4 3 6 4" xfId="7276"/>
    <cellStyle name="เครื่องหมายจุลภาค 4 3 6 4 2" xfId="12748"/>
    <cellStyle name="เครื่องหมายจุลภาค 4 3 6 4 2 2" xfId="20699"/>
    <cellStyle name="เครื่องหมายจุลภาค 4 3 6 4 3" xfId="16291"/>
    <cellStyle name="เครื่องหมายจุลภาค 4 3 6 5" xfId="4827"/>
    <cellStyle name="เครื่องหมายจุลภาค 4 3 6 5 2" xfId="10867"/>
    <cellStyle name="เครื่องหมายจุลภาค 4 3 6 5 2 2" xfId="18835"/>
    <cellStyle name="เครื่องหมายจุลภาค 4 3 6 5 3" xfId="14426"/>
    <cellStyle name="เครื่องหมายจุลภาค 4 3 6 6" xfId="8279"/>
    <cellStyle name="เครื่องหมายจุลภาค 4 3 6 6 2" xfId="16764"/>
    <cellStyle name="เครื่องหมายจุลภาค 4 3 6 7" xfId="21704"/>
    <cellStyle name="เครื่องหมายจุลภาค 4 3 7" xfId="3174"/>
    <cellStyle name="เครื่องหมายจุลภาค 4 3 7 2" xfId="3175"/>
    <cellStyle name="เครื่องหมายจุลภาค 4 3 7 2 2" xfId="3176"/>
    <cellStyle name="เครื่องหมายจุลภาค 4 3 7 2 2 2" xfId="5848"/>
    <cellStyle name="เครื่องหมายจุลภาค 4 3 7 2 2 2 2" xfId="11812"/>
    <cellStyle name="เครื่องหมายจุลภาค 4 3 7 2 2 2 2 2" xfId="19770"/>
    <cellStyle name="เครื่องหมายจุลภาค 4 3 7 2 2 2 3" xfId="15361"/>
    <cellStyle name="เครื่องหมายจุลภาค 4 3 7 2 3" xfId="7279"/>
    <cellStyle name="เครื่องหมายจุลภาค 4 3 7 2 3 2" xfId="12751"/>
    <cellStyle name="เครื่องหมายจุลภาค 4 3 7 2 3 2 2" xfId="20702"/>
    <cellStyle name="เครื่องหมายจุลภาค 4 3 7 2 3 3" xfId="16294"/>
    <cellStyle name="เครื่องหมายจุลภาค 4 3 7 2 4" xfId="4830"/>
    <cellStyle name="เครื่องหมายจุลภาค 4 3 7 2 4 2" xfId="10870"/>
    <cellStyle name="เครื่องหมายจุลภาค 4 3 7 2 4 2 2" xfId="18838"/>
    <cellStyle name="เครื่องหมายจุลภาค 4 3 7 2 4 3" xfId="14429"/>
    <cellStyle name="เครื่องหมายจุลภาค 4 3 7 2 5" xfId="8276"/>
    <cellStyle name="เครื่องหมายจุลภาค 4 3 7 2 5 2" xfId="16761"/>
    <cellStyle name="เครื่องหมายจุลภาค 4 3 7 2 6" xfId="21707"/>
    <cellStyle name="เครื่องหมายจุลภาค 4 3 7 3" xfId="3177"/>
    <cellStyle name="เครื่องหมายจุลภาค 4 3 7 3 2" xfId="5847"/>
    <cellStyle name="เครื่องหมายจุลภาค 4 3 7 3 2 2" xfId="11811"/>
    <cellStyle name="เครื่องหมายจุลภาค 4 3 7 3 2 2 2" xfId="19769"/>
    <cellStyle name="เครื่องหมายจุลภาค 4 3 7 3 2 3" xfId="15360"/>
    <cellStyle name="เครื่องหมายจุลภาค 4 3 7 4" xfId="7278"/>
    <cellStyle name="เครื่องหมายจุลภาค 4 3 7 4 2" xfId="12750"/>
    <cellStyle name="เครื่องหมายจุลภาค 4 3 7 4 2 2" xfId="20701"/>
    <cellStyle name="เครื่องหมายจุลภาค 4 3 7 4 3" xfId="16293"/>
    <cellStyle name="เครื่องหมายจุลภาค 4 3 7 5" xfId="4829"/>
    <cellStyle name="เครื่องหมายจุลภาค 4 3 7 5 2" xfId="10869"/>
    <cellStyle name="เครื่องหมายจุลภาค 4 3 7 5 2 2" xfId="18837"/>
    <cellStyle name="เครื่องหมายจุลภาค 4 3 7 5 3" xfId="14428"/>
    <cellStyle name="เครื่องหมายจุลภาค 4 3 7 6" xfId="8277"/>
    <cellStyle name="เครื่องหมายจุลภาค 4 3 7 6 2" xfId="16762"/>
    <cellStyle name="เครื่องหมายจุลภาค 4 3 7 7" xfId="21706"/>
    <cellStyle name="เครื่องหมายจุลภาค 4 3 8" xfId="3178"/>
    <cellStyle name="เครื่องหมายจุลภาค 4 3 8 2" xfId="3179"/>
    <cellStyle name="เครื่องหมายจุลภาค 4 3 8 2 2" xfId="5849"/>
    <cellStyle name="เครื่องหมายจุลภาค 4 3 8 2 2 2" xfId="11813"/>
    <cellStyle name="เครื่องหมายจุลภาค 4 3 8 2 2 2 2" xfId="19771"/>
    <cellStyle name="เครื่องหมายจุลภาค 4 3 8 2 2 3" xfId="15362"/>
    <cellStyle name="เครื่องหมายจุลภาค 4 3 8 3" xfId="7280"/>
    <cellStyle name="เครื่องหมายจุลภาค 4 3 8 3 2" xfId="12752"/>
    <cellStyle name="เครื่องหมายจุลภาค 4 3 8 3 2 2" xfId="20703"/>
    <cellStyle name="เครื่องหมายจุลภาค 4 3 8 3 3" xfId="16295"/>
    <cellStyle name="เครื่องหมายจุลภาค 4 3 8 4" xfId="4831"/>
    <cellStyle name="เครื่องหมายจุลภาค 4 3 8 4 2" xfId="10871"/>
    <cellStyle name="เครื่องหมายจุลภาค 4 3 8 4 2 2" xfId="18839"/>
    <cellStyle name="เครื่องหมายจุลภาค 4 3 8 4 3" xfId="14430"/>
    <cellStyle name="เครื่องหมายจุลภาค 4 3 8 5" xfId="8275"/>
    <cellStyle name="เครื่องหมายจุลภาค 4 3 8 5 2" xfId="16760"/>
    <cellStyle name="เครื่องหมายจุลภาค 4 3 8 6" xfId="21708"/>
    <cellStyle name="เครื่องหมายจุลภาค 4 3 9" xfId="3180"/>
    <cellStyle name="เครื่องหมายจุลภาค 4 3 9 2" xfId="5814"/>
    <cellStyle name="เครื่องหมายจุลภาค 4 3 9 2 2" xfId="11778"/>
    <cellStyle name="เครื่องหมายจุลภาค 4 3 9 2 2 2" xfId="19736"/>
    <cellStyle name="เครื่องหมายจุลภาค 4 3 9 2 3" xfId="15327"/>
    <cellStyle name="เครื่องหมายจุลภาค 4 4" xfId="3181"/>
    <cellStyle name="เครื่องหมายจุลภาค 4 4 10" xfId="4832"/>
    <cellStyle name="เครื่องหมายจุลภาค 4 4 10 2" xfId="10872"/>
    <cellStyle name="เครื่องหมายจุลภาค 4 4 10 2 2" xfId="18840"/>
    <cellStyle name="เครื่องหมายจุลภาค 4 4 10 3" xfId="14431"/>
    <cellStyle name="เครื่องหมายจุลภาค 4 4 11" xfId="8274"/>
    <cellStyle name="เครื่องหมายจุลภาค 4 4 11 2" xfId="16759"/>
    <cellStyle name="เครื่องหมายจุลภาค 4 4 12" xfId="21709"/>
    <cellStyle name="เครื่องหมายจุลภาค 4 4 2" xfId="3182"/>
    <cellStyle name="เครื่องหมายจุลภาค 4 4 2 2" xfId="3183"/>
    <cellStyle name="เครื่องหมายจุลภาค 4 4 2 2 2" xfId="3184"/>
    <cellStyle name="เครื่องหมายจุลภาค 4 4 2 2 2 2" xfId="3185"/>
    <cellStyle name="เครื่องหมายจุลภาค 4 4 2 2 2 2 2" xfId="5853"/>
    <cellStyle name="เครื่องหมายจุลภาค 4 4 2 2 2 2 2 2" xfId="11817"/>
    <cellStyle name="เครื่องหมายจุลภาค 4 4 2 2 2 2 2 2 2" xfId="19775"/>
    <cellStyle name="เครื่องหมายจุลภาค 4 4 2 2 2 2 2 3" xfId="15366"/>
    <cellStyle name="เครื่องหมายจุลภาค 4 4 2 2 2 3" xfId="7284"/>
    <cellStyle name="เครื่องหมายจุลภาค 4 4 2 2 2 3 2" xfId="12756"/>
    <cellStyle name="เครื่องหมายจุลภาค 4 4 2 2 2 3 2 2" xfId="20707"/>
    <cellStyle name="เครื่องหมายจุลภาค 4 4 2 2 2 3 3" xfId="16299"/>
    <cellStyle name="เครื่องหมายจุลภาค 4 4 2 2 2 4" xfId="4835"/>
    <cellStyle name="เครื่องหมายจุลภาค 4 4 2 2 2 4 2" xfId="10875"/>
    <cellStyle name="เครื่องหมายจุลภาค 4 4 2 2 2 4 2 2" xfId="18843"/>
    <cellStyle name="เครื่องหมายจุลภาค 4 4 2 2 2 4 3" xfId="14434"/>
    <cellStyle name="เครื่องหมายจุลภาค 4 4 2 2 2 5" xfId="8271"/>
    <cellStyle name="เครื่องหมายจุลภาค 4 4 2 2 2 5 2" xfId="16756"/>
    <cellStyle name="เครื่องหมายจุลภาค 4 4 2 2 2 6" xfId="21712"/>
    <cellStyle name="เครื่องหมายจุลภาค 4 4 2 2 3" xfId="3186"/>
    <cellStyle name="เครื่องหมายจุลภาค 4 4 2 2 3 2" xfId="5852"/>
    <cellStyle name="เครื่องหมายจุลภาค 4 4 2 2 3 2 2" xfId="11816"/>
    <cellStyle name="เครื่องหมายจุลภาค 4 4 2 2 3 2 2 2" xfId="19774"/>
    <cellStyle name="เครื่องหมายจุลภาค 4 4 2 2 3 2 3" xfId="15365"/>
    <cellStyle name="เครื่องหมายจุลภาค 4 4 2 2 4" xfId="7283"/>
    <cellStyle name="เครื่องหมายจุลภาค 4 4 2 2 4 2" xfId="12755"/>
    <cellStyle name="เครื่องหมายจุลภาค 4 4 2 2 4 2 2" xfId="20706"/>
    <cellStyle name="เครื่องหมายจุลภาค 4 4 2 2 4 3" xfId="16298"/>
    <cellStyle name="เครื่องหมายจุลภาค 4 4 2 2 5" xfId="4834"/>
    <cellStyle name="เครื่องหมายจุลภาค 4 4 2 2 5 2" xfId="10874"/>
    <cellStyle name="เครื่องหมายจุลภาค 4 4 2 2 5 2 2" xfId="18842"/>
    <cellStyle name="เครื่องหมายจุลภาค 4 4 2 2 5 3" xfId="14433"/>
    <cellStyle name="เครื่องหมายจุลภาค 4 4 2 2 6" xfId="8272"/>
    <cellStyle name="เครื่องหมายจุลภาค 4 4 2 2 6 2" xfId="16757"/>
    <cellStyle name="เครื่องหมายจุลภาค 4 4 2 2 7" xfId="21711"/>
    <cellStyle name="เครื่องหมายจุลภาค 4 4 2 3" xfId="3187"/>
    <cellStyle name="เครื่องหมายจุลภาค 4 4 2 3 2" xfId="3188"/>
    <cellStyle name="เครื่องหมายจุลภาค 4 4 2 3 2 2" xfId="5854"/>
    <cellStyle name="เครื่องหมายจุลภาค 4 4 2 3 2 2 2" xfId="11818"/>
    <cellStyle name="เครื่องหมายจุลภาค 4 4 2 3 2 2 2 2" xfId="19776"/>
    <cellStyle name="เครื่องหมายจุลภาค 4 4 2 3 2 2 3" xfId="15367"/>
    <cellStyle name="เครื่องหมายจุลภาค 4 4 2 3 3" xfId="7285"/>
    <cellStyle name="เครื่องหมายจุลภาค 4 4 2 3 3 2" xfId="12757"/>
    <cellStyle name="เครื่องหมายจุลภาค 4 4 2 3 3 2 2" xfId="20708"/>
    <cellStyle name="เครื่องหมายจุลภาค 4 4 2 3 3 3" xfId="16300"/>
    <cellStyle name="เครื่องหมายจุลภาค 4 4 2 3 4" xfId="4836"/>
    <cellStyle name="เครื่องหมายจุลภาค 4 4 2 3 4 2" xfId="10876"/>
    <cellStyle name="เครื่องหมายจุลภาค 4 4 2 3 4 2 2" xfId="18844"/>
    <cellStyle name="เครื่องหมายจุลภาค 4 4 2 3 4 3" xfId="14435"/>
    <cellStyle name="เครื่องหมายจุลภาค 4 4 2 3 5" xfId="8270"/>
    <cellStyle name="เครื่องหมายจุลภาค 4 4 2 3 5 2" xfId="16755"/>
    <cellStyle name="เครื่องหมายจุลภาค 4 4 2 3 6" xfId="21713"/>
    <cellStyle name="เครื่องหมายจุลภาค 4 4 2 4" xfId="3189"/>
    <cellStyle name="เครื่องหมายจุลภาค 4 4 2 4 2" xfId="5851"/>
    <cellStyle name="เครื่องหมายจุลภาค 4 4 2 4 2 2" xfId="11815"/>
    <cellStyle name="เครื่องหมายจุลภาค 4 4 2 4 2 2 2" xfId="19773"/>
    <cellStyle name="เครื่องหมายจุลภาค 4 4 2 4 2 3" xfId="15364"/>
    <cellStyle name="เครื่องหมายจุลภาค 4 4 2 5" xfId="7282"/>
    <cellStyle name="เครื่องหมายจุลภาค 4 4 2 5 2" xfId="12754"/>
    <cellStyle name="เครื่องหมายจุลภาค 4 4 2 5 2 2" xfId="20705"/>
    <cellStyle name="เครื่องหมายจุลภาค 4 4 2 5 3" xfId="16297"/>
    <cellStyle name="เครื่องหมายจุลภาค 4 4 2 6" xfId="4833"/>
    <cellStyle name="เครื่องหมายจุลภาค 4 4 2 6 2" xfId="10873"/>
    <cellStyle name="เครื่องหมายจุลภาค 4 4 2 6 2 2" xfId="18841"/>
    <cellStyle name="เครื่องหมายจุลภาค 4 4 2 6 3" xfId="14432"/>
    <cellStyle name="เครื่องหมายจุลภาค 4 4 2 7" xfId="8273"/>
    <cellStyle name="เครื่องหมายจุลภาค 4 4 2 7 2" xfId="16758"/>
    <cellStyle name="เครื่องหมายจุลภาค 4 4 2 8" xfId="21710"/>
    <cellStyle name="เครื่องหมายจุลภาค 4 4 3" xfId="3190"/>
    <cellStyle name="เครื่องหมายจุลภาค 4 4 3 2" xfId="3191"/>
    <cellStyle name="เครื่องหมายจุลภาค 4 4 3 2 2" xfId="3192"/>
    <cellStyle name="เครื่องหมายจุลภาค 4 4 3 2 2 2" xfId="3193"/>
    <cellStyle name="เครื่องหมายจุลภาค 4 4 3 2 2 2 2" xfId="5857"/>
    <cellStyle name="เครื่องหมายจุลภาค 4 4 3 2 2 2 2 2" xfId="11821"/>
    <cellStyle name="เครื่องหมายจุลภาค 4 4 3 2 2 2 2 2 2" xfId="19779"/>
    <cellStyle name="เครื่องหมายจุลภาค 4 4 3 2 2 2 2 3" xfId="15370"/>
    <cellStyle name="เครื่องหมายจุลภาค 4 4 3 2 2 3" xfId="7288"/>
    <cellStyle name="เครื่องหมายจุลภาค 4 4 3 2 2 3 2" xfId="12760"/>
    <cellStyle name="เครื่องหมายจุลภาค 4 4 3 2 2 3 2 2" xfId="20711"/>
    <cellStyle name="เครื่องหมายจุลภาค 4 4 3 2 2 3 3" xfId="16303"/>
    <cellStyle name="เครื่องหมายจุลภาค 4 4 3 2 2 4" xfId="4839"/>
    <cellStyle name="เครื่องหมายจุลภาค 4 4 3 2 2 4 2" xfId="10879"/>
    <cellStyle name="เครื่องหมายจุลภาค 4 4 3 2 2 4 2 2" xfId="18847"/>
    <cellStyle name="เครื่องหมายจุลภาค 4 4 3 2 2 4 3" xfId="14438"/>
    <cellStyle name="เครื่องหมายจุลภาค 4 4 3 2 2 5" xfId="8267"/>
    <cellStyle name="เครื่องหมายจุลภาค 4 4 3 2 2 5 2" xfId="16752"/>
    <cellStyle name="เครื่องหมายจุลภาค 4 4 3 2 2 6" xfId="21716"/>
    <cellStyle name="เครื่องหมายจุลภาค 4 4 3 2 3" xfId="3194"/>
    <cellStyle name="เครื่องหมายจุลภาค 4 4 3 2 3 2" xfId="5856"/>
    <cellStyle name="เครื่องหมายจุลภาค 4 4 3 2 3 2 2" xfId="11820"/>
    <cellStyle name="เครื่องหมายจุลภาค 4 4 3 2 3 2 2 2" xfId="19778"/>
    <cellStyle name="เครื่องหมายจุลภาค 4 4 3 2 3 2 3" xfId="15369"/>
    <cellStyle name="เครื่องหมายจุลภาค 4 4 3 2 4" xfId="7287"/>
    <cellStyle name="เครื่องหมายจุลภาค 4 4 3 2 4 2" xfId="12759"/>
    <cellStyle name="เครื่องหมายจุลภาค 4 4 3 2 4 2 2" xfId="20710"/>
    <cellStyle name="เครื่องหมายจุลภาค 4 4 3 2 4 3" xfId="16302"/>
    <cellStyle name="เครื่องหมายจุลภาค 4 4 3 2 5" xfId="4838"/>
    <cellStyle name="เครื่องหมายจุลภาค 4 4 3 2 5 2" xfId="10878"/>
    <cellStyle name="เครื่องหมายจุลภาค 4 4 3 2 5 2 2" xfId="18846"/>
    <cellStyle name="เครื่องหมายจุลภาค 4 4 3 2 5 3" xfId="14437"/>
    <cellStyle name="เครื่องหมายจุลภาค 4 4 3 2 6" xfId="8268"/>
    <cellStyle name="เครื่องหมายจุลภาค 4 4 3 2 6 2" xfId="16753"/>
    <cellStyle name="เครื่องหมายจุลภาค 4 4 3 2 7" xfId="21715"/>
    <cellStyle name="เครื่องหมายจุลภาค 4 4 3 3" xfId="3195"/>
    <cellStyle name="เครื่องหมายจุลภาค 4 4 3 3 2" xfId="3196"/>
    <cellStyle name="เครื่องหมายจุลภาค 4 4 3 3 2 2" xfId="5858"/>
    <cellStyle name="เครื่องหมายจุลภาค 4 4 3 3 2 2 2" xfId="11822"/>
    <cellStyle name="เครื่องหมายจุลภาค 4 4 3 3 2 2 2 2" xfId="19780"/>
    <cellStyle name="เครื่องหมายจุลภาค 4 4 3 3 2 2 3" xfId="15371"/>
    <cellStyle name="เครื่องหมายจุลภาค 4 4 3 3 3" xfId="7289"/>
    <cellStyle name="เครื่องหมายจุลภาค 4 4 3 3 3 2" xfId="12761"/>
    <cellStyle name="เครื่องหมายจุลภาค 4 4 3 3 3 2 2" xfId="20712"/>
    <cellStyle name="เครื่องหมายจุลภาค 4 4 3 3 3 3" xfId="16304"/>
    <cellStyle name="เครื่องหมายจุลภาค 4 4 3 3 4" xfId="4840"/>
    <cellStyle name="เครื่องหมายจุลภาค 4 4 3 3 4 2" xfId="10880"/>
    <cellStyle name="เครื่องหมายจุลภาค 4 4 3 3 4 2 2" xfId="18848"/>
    <cellStyle name="เครื่องหมายจุลภาค 4 4 3 3 4 3" xfId="14439"/>
    <cellStyle name="เครื่องหมายจุลภาค 4 4 3 3 5" xfId="8266"/>
    <cellStyle name="เครื่องหมายจุลภาค 4 4 3 3 5 2" xfId="16751"/>
    <cellStyle name="เครื่องหมายจุลภาค 4 4 3 3 6" xfId="21717"/>
    <cellStyle name="เครื่องหมายจุลภาค 4 4 3 4" xfId="3197"/>
    <cellStyle name="เครื่องหมายจุลภาค 4 4 3 4 2" xfId="5855"/>
    <cellStyle name="เครื่องหมายจุลภาค 4 4 3 4 2 2" xfId="11819"/>
    <cellStyle name="เครื่องหมายจุลภาค 4 4 3 4 2 2 2" xfId="19777"/>
    <cellStyle name="เครื่องหมายจุลภาค 4 4 3 4 2 3" xfId="15368"/>
    <cellStyle name="เครื่องหมายจุลภาค 4 4 3 5" xfId="7286"/>
    <cellStyle name="เครื่องหมายจุลภาค 4 4 3 5 2" xfId="12758"/>
    <cellStyle name="เครื่องหมายจุลภาค 4 4 3 5 2 2" xfId="20709"/>
    <cellStyle name="เครื่องหมายจุลภาค 4 4 3 5 3" xfId="16301"/>
    <cellStyle name="เครื่องหมายจุลภาค 4 4 3 6" xfId="4837"/>
    <cellStyle name="เครื่องหมายจุลภาค 4 4 3 6 2" xfId="10877"/>
    <cellStyle name="เครื่องหมายจุลภาค 4 4 3 6 2 2" xfId="18845"/>
    <cellStyle name="เครื่องหมายจุลภาค 4 4 3 6 3" xfId="14436"/>
    <cellStyle name="เครื่องหมายจุลภาค 4 4 3 7" xfId="8269"/>
    <cellStyle name="เครื่องหมายจุลภาค 4 4 3 7 2" xfId="16754"/>
    <cellStyle name="เครื่องหมายจุลภาค 4 4 3 8" xfId="21714"/>
    <cellStyle name="เครื่องหมายจุลภาค 4 4 4" xfId="3198"/>
    <cellStyle name="เครื่องหมายจุลภาค 4 4 4 2" xfId="3199"/>
    <cellStyle name="เครื่องหมายจุลภาค 4 4 4 2 2" xfId="3200"/>
    <cellStyle name="เครื่องหมายจุลภาค 4 4 4 2 2 2" xfId="3201"/>
    <cellStyle name="เครื่องหมายจุลภาค 4 4 4 2 2 2 2" xfId="5861"/>
    <cellStyle name="เครื่องหมายจุลภาค 4 4 4 2 2 2 2 2" xfId="11825"/>
    <cellStyle name="เครื่องหมายจุลภาค 4 4 4 2 2 2 2 2 2" xfId="19783"/>
    <cellStyle name="เครื่องหมายจุลภาค 4 4 4 2 2 2 2 3" xfId="15374"/>
    <cellStyle name="เครื่องหมายจุลภาค 4 4 4 2 2 3" xfId="7292"/>
    <cellStyle name="เครื่องหมายจุลภาค 4 4 4 2 2 3 2" xfId="12764"/>
    <cellStyle name="เครื่องหมายจุลภาค 4 4 4 2 2 3 2 2" xfId="20715"/>
    <cellStyle name="เครื่องหมายจุลภาค 4 4 4 2 2 3 3" xfId="16307"/>
    <cellStyle name="เครื่องหมายจุลภาค 4 4 4 2 2 4" xfId="4843"/>
    <cellStyle name="เครื่องหมายจุลภาค 4 4 4 2 2 4 2" xfId="10883"/>
    <cellStyle name="เครื่องหมายจุลภาค 4 4 4 2 2 4 2 2" xfId="18851"/>
    <cellStyle name="เครื่องหมายจุลภาค 4 4 4 2 2 4 3" xfId="14442"/>
    <cellStyle name="เครื่องหมายจุลภาค 4 4 4 2 2 5" xfId="8263"/>
    <cellStyle name="เครื่องหมายจุลภาค 4 4 4 2 2 5 2" xfId="16748"/>
    <cellStyle name="เครื่องหมายจุลภาค 4 4 4 2 2 6" xfId="21720"/>
    <cellStyle name="เครื่องหมายจุลภาค 4 4 4 2 3" xfId="3202"/>
    <cellStyle name="เครื่องหมายจุลภาค 4 4 4 2 3 2" xfId="5860"/>
    <cellStyle name="เครื่องหมายจุลภาค 4 4 4 2 3 2 2" xfId="11824"/>
    <cellStyle name="เครื่องหมายจุลภาค 4 4 4 2 3 2 2 2" xfId="19782"/>
    <cellStyle name="เครื่องหมายจุลภาค 4 4 4 2 3 2 3" xfId="15373"/>
    <cellStyle name="เครื่องหมายจุลภาค 4 4 4 2 4" xfId="7291"/>
    <cellStyle name="เครื่องหมายจุลภาค 4 4 4 2 4 2" xfId="12763"/>
    <cellStyle name="เครื่องหมายจุลภาค 4 4 4 2 4 2 2" xfId="20714"/>
    <cellStyle name="เครื่องหมายจุลภาค 4 4 4 2 4 3" xfId="16306"/>
    <cellStyle name="เครื่องหมายจุลภาค 4 4 4 2 5" xfId="4842"/>
    <cellStyle name="เครื่องหมายจุลภาค 4 4 4 2 5 2" xfId="10882"/>
    <cellStyle name="เครื่องหมายจุลภาค 4 4 4 2 5 2 2" xfId="18850"/>
    <cellStyle name="เครื่องหมายจุลภาค 4 4 4 2 5 3" xfId="14441"/>
    <cellStyle name="เครื่องหมายจุลภาค 4 4 4 2 6" xfId="8264"/>
    <cellStyle name="เครื่องหมายจุลภาค 4 4 4 2 6 2" xfId="16749"/>
    <cellStyle name="เครื่องหมายจุลภาค 4 4 4 2 7" xfId="21719"/>
    <cellStyle name="เครื่องหมายจุลภาค 4 4 4 3" xfId="3203"/>
    <cellStyle name="เครื่องหมายจุลภาค 4 4 4 3 2" xfId="3204"/>
    <cellStyle name="เครื่องหมายจุลภาค 4 4 4 3 2 2" xfId="5862"/>
    <cellStyle name="เครื่องหมายจุลภาค 4 4 4 3 2 2 2" xfId="11826"/>
    <cellStyle name="เครื่องหมายจุลภาค 4 4 4 3 2 2 2 2" xfId="19784"/>
    <cellStyle name="เครื่องหมายจุลภาค 4 4 4 3 2 2 3" xfId="15375"/>
    <cellStyle name="เครื่องหมายจุลภาค 4 4 4 3 3" xfId="7293"/>
    <cellStyle name="เครื่องหมายจุลภาค 4 4 4 3 3 2" xfId="12765"/>
    <cellStyle name="เครื่องหมายจุลภาค 4 4 4 3 3 2 2" xfId="20716"/>
    <cellStyle name="เครื่องหมายจุลภาค 4 4 4 3 3 3" xfId="16308"/>
    <cellStyle name="เครื่องหมายจุลภาค 4 4 4 3 4" xfId="4844"/>
    <cellStyle name="เครื่องหมายจุลภาค 4 4 4 3 4 2" xfId="10884"/>
    <cellStyle name="เครื่องหมายจุลภาค 4 4 4 3 4 2 2" xfId="18852"/>
    <cellStyle name="เครื่องหมายจุลภาค 4 4 4 3 4 3" xfId="14443"/>
    <cellStyle name="เครื่องหมายจุลภาค 4 4 4 3 5" xfId="8262"/>
    <cellStyle name="เครื่องหมายจุลภาค 4 4 4 3 5 2" xfId="16747"/>
    <cellStyle name="เครื่องหมายจุลภาค 4 4 4 3 6" xfId="21721"/>
    <cellStyle name="เครื่องหมายจุลภาค 4 4 4 4" xfId="3205"/>
    <cellStyle name="เครื่องหมายจุลภาค 4 4 4 4 2" xfId="5859"/>
    <cellStyle name="เครื่องหมายจุลภาค 4 4 4 4 2 2" xfId="11823"/>
    <cellStyle name="เครื่องหมายจุลภาค 4 4 4 4 2 2 2" xfId="19781"/>
    <cellStyle name="เครื่องหมายจุลภาค 4 4 4 4 2 3" xfId="15372"/>
    <cellStyle name="เครื่องหมายจุลภาค 4 4 4 5" xfId="7290"/>
    <cellStyle name="เครื่องหมายจุลภาค 4 4 4 5 2" xfId="12762"/>
    <cellStyle name="เครื่องหมายจุลภาค 4 4 4 5 2 2" xfId="20713"/>
    <cellStyle name="เครื่องหมายจุลภาค 4 4 4 5 3" xfId="16305"/>
    <cellStyle name="เครื่องหมายจุลภาค 4 4 4 6" xfId="4841"/>
    <cellStyle name="เครื่องหมายจุลภาค 4 4 4 6 2" xfId="10881"/>
    <cellStyle name="เครื่องหมายจุลภาค 4 4 4 6 2 2" xfId="18849"/>
    <cellStyle name="เครื่องหมายจุลภาค 4 4 4 6 3" xfId="14440"/>
    <cellStyle name="เครื่องหมายจุลภาค 4 4 4 7" xfId="8265"/>
    <cellStyle name="เครื่องหมายจุลภาค 4 4 4 7 2" xfId="16750"/>
    <cellStyle name="เครื่องหมายจุลภาค 4 4 4 8" xfId="21718"/>
    <cellStyle name="เครื่องหมายจุลภาค 4 4 5" xfId="3206"/>
    <cellStyle name="เครื่องหมายจุลภาค 4 4 5 2" xfId="3207"/>
    <cellStyle name="เครื่องหมายจุลภาค 4 4 5 2 2" xfId="3208"/>
    <cellStyle name="เครื่องหมายจุลภาค 4 4 5 2 2 2" xfId="5864"/>
    <cellStyle name="เครื่องหมายจุลภาค 4 4 5 2 2 2 2" xfId="11828"/>
    <cellStyle name="เครื่องหมายจุลภาค 4 4 5 2 2 2 2 2" xfId="19786"/>
    <cellStyle name="เครื่องหมายจุลภาค 4 4 5 2 2 2 3" xfId="15377"/>
    <cellStyle name="เครื่องหมายจุลภาค 4 4 5 2 3" xfId="7295"/>
    <cellStyle name="เครื่องหมายจุลภาค 4 4 5 2 3 2" xfId="12767"/>
    <cellStyle name="เครื่องหมายจุลภาค 4 4 5 2 3 2 2" xfId="20718"/>
    <cellStyle name="เครื่องหมายจุลภาค 4 4 5 2 3 3" xfId="16310"/>
    <cellStyle name="เครื่องหมายจุลภาค 4 4 5 2 4" xfId="4846"/>
    <cellStyle name="เครื่องหมายจุลภาค 4 4 5 2 4 2" xfId="10886"/>
    <cellStyle name="เครื่องหมายจุลภาค 4 4 5 2 4 2 2" xfId="18854"/>
    <cellStyle name="เครื่องหมายจุลภาค 4 4 5 2 4 3" xfId="14445"/>
    <cellStyle name="เครื่องหมายจุลภาค 4 4 5 2 5" xfId="8260"/>
    <cellStyle name="เครื่องหมายจุลภาค 4 4 5 2 5 2" xfId="16745"/>
    <cellStyle name="เครื่องหมายจุลภาค 4 4 5 2 6" xfId="21723"/>
    <cellStyle name="เครื่องหมายจุลภาค 4 4 5 3" xfId="3209"/>
    <cellStyle name="เครื่องหมายจุลภาค 4 4 5 3 2" xfId="5863"/>
    <cellStyle name="เครื่องหมายจุลภาค 4 4 5 3 2 2" xfId="11827"/>
    <cellStyle name="เครื่องหมายจุลภาค 4 4 5 3 2 2 2" xfId="19785"/>
    <cellStyle name="เครื่องหมายจุลภาค 4 4 5 3 2 3" xfId="15376"/>
    <cellStyle name="เครื่องหมายจุลภาค 4 4 5 4" xfId="7294"/>
    <cellStyle name="เครื่องหมายจุลภาค 4 4 5 4 2" xfId="12766"/>
    <cellStyle name="เครื่องหมายจุลภาค 4 4 5 4 2 2" xfId="20717"/>
    <cellStyle name="เครื่องหมายจุลภาค 4 4 5 4 3" xfId="16309"/>
    <cellStyle name="เครื่องหมายจุลภาค 4 4 5 5" xfId="4845"/>
    <cellStyle name="เครื่องหมายจุลภาค 4 4 5 5 2" xfId="10885"/>
    <cellStyle name="เครื่องหมายจุลภาค 4 4 5 5 2 2" xfId="18853"/>
    <cellStyle name="เครื่องหมายจุลภาค 4 4 5 5 3" xfId="14444"/>
    <cellStyle name="เครื่องหมายจุลภาค 4 4 5 6" xfId="8261"/>
    <cellStyle name="เครื่องหมายจุลภาค 4 4 5 6 2" xfId="16746"/>
    <cellStyle name="เครื่องหมายจุลภาค 4 4 5 7" xfId="21722"/>
    <cellStyle name="เครื่องหมายจุลภาค 4 4 6" xfId="3210"/>
    <cellStyle name="เครื่องหมายจุลภาค 4 4 6 2" xfId="3211"/>
    <cellStyle name="เครื่องหมายจุลภาค 4 4 6 2 2" xfId="3212"/>
    <cellStyle name="เครื่องหมายจุลภาค 4 4 6 2 2 2" xfId="5866"/>
    <cellStyle name="เครื่องหมายจุลภาค 4 4 6 2 2 2 2" xfId="11830"/>
    <cellStyle name="เครื่องหมายจุลภาค 4 4 6 2 2 2 2 2" xfId="19788"/>
    <cellStyle name="เครื่องหมายจุลภาค 4 4 6 2 2 2 3" xfId="15379"/>
    <cellStyle name="เครื่องหมายจุลภาค 4 4 6 2 3" xfId="7297"/>
    <cellStyle name="เครื่องหมายจุลภาค 4 4 6 2 3 2" xfId="12769"/>
    <cellStyle name="เครื่องหมายจุลภาค 4 4 6 2 3 2 2" xfId="20720"/>
    <cellStyle name="เครื่องหมายจุลภาค 4 4 6 2 3 3" xfId="16312"/>
    <cellStyle name="เครื่องหมายจุลภาค 4 4 6 2 4" xfId="4848"/>
    <cellStyle name="เครื่องหมายจุลภาค 4 4 6 2 4 2" xfId="10888"/>
    <cellStyle name="เครื่องหมายจุลภาค 4 4 6 2 4 2 2" xfId="18856"/>
    <cellStyle name="เครื่องหมายจุลภาค 4 4 6 2 4 3" xfId="14447"/>
    <cellStyle name="เครื่องหมายจุลภาค 4 4 6 2 5" xfId="8258"/>
    <cellStyle name="เครื่องหมายจุลภาค 4 4 6 2 5 2" xfId="16743"/>
    <cellStyle name="เครื่องหมายจุลภาค 4 4 6 2 6" xfId="21725"/>
    <cellStyle name="เครื่องหมายจุลภาค 4 4 6 3" xfId="3213"/>
    <cellStyle name="เครื่องหมายจุลภาค 4 4 6 3 2" xfId="5865"/>
    <cellStyle name="เครื่องหมายจุลภาค 4 4 6 3 2 2" xfId="11829"/>
    <cellStyle name="เครื่องหมายจุลภาค 4 4 6 3 2 2 2" xfId="19787"/>
    <cellStyle name="เครื่องหมายจุลภาค 4 4 6 3 2 3" xfId="15378"/>
    <cellStyle name="เครื่องหมายจุลภาค 4 4 6 4" xfId="7296"/>
    <cellStyle name="เครื่องหมายจุลภาค 4 4 6 4 2" xfId="12768"/>
    <cellStyle name="เครื่องหมายจุลภาค 4 4 6 4 2 2" xfId="20719"/>
    <cellStyle name="เครื่องหมายจุลภาค 4 4 6 4 3" xfId="16311"/>
    <cellStyle name="เครื่องหมายจุลภาค 4 4 6 5" xfId="4847"/>
    <cellStyle name="เครื่องหมายจุลภาค 4 4 6 5 2" xfId="10887"/>
    <cellStyle name="เครื่องหมายจุลภาค 4 4 6 5 2 2" xfId="18855"/>
    <cellStyle name="เครื่องหมายจุลภาค 4 4 6 5 3" xfId="14446"/>
    <cellStyle name="เครื่องหมายจุลภาค 4 4 6 6" xfId="8259"/>
    <cellStyle name="เครื่องหมายจุลภาค 4 4 6 6 2" xfId="16744"/>
    <cellStyle name="เครื่องหมายจุลภาค 4 4 6 7" xfId="21724"/>
    <cellStyle name="เครื่องหมายจุลภาค 4 4 7" xfId="3214"/>
    <cellStyle name="เครื่องหมายจุลภาค 4 4 7 2" xfId="3215"/>
    <cellStyle name="เครื่องหมายจุลภาค 4 4 7 2 2" xfId="5867"/>
    <cellStyle name="เครื่องหมายจุลภาค 4 4 7 2 2 2" xfId="11831"/>
    <cellStyle name="เครื่องหมายจุลภาค 4 4 7 2 2 2 2" xfId="19789"/>
    <cellStyle name="เครื่องหมายจุลภาค 4 4 7 2 2 3" xfId="15380"/>
    <cellStyle name="เครื่องหมายจุลภาค 4 4 7 3" xfId="7298"/>
    <cellStyle name="เครื่องหมายจุลภาค 4 4 7 3 2" xfId="12770"/>
    <cellStyle name="เครื่องหมายจุลภาค 4 4 7 3 2 2" xfId="20721"/>
    <cellStyle name="เครื่องหมายจุลภาค 4 4 7 3 3" xfId="16313"/>
    <cellStyle name="เครื่องหมายจุลภาค 4 4 7 4" xfId="4849"/>
    <cellStyle name="เครื่องหมายจุลภาค 4 4 7 4 2" xfId="10889"/>
    <cellStyle name="เครื่องหมายจุลภาค 4 4 7 4 2 2" xfId="18857"/>
    <cellStyle name="เครื่องหมายจุลภาค 4 4 7 4 3" xfId="14448"/>
    <cellStyle name="เครื่องหมายจุลภาค 4 4 7 5" xfId="8257"/>
    <cellStyle name="เครื่องหมายจุลภาค 4 4 7 5 2" xfId="16742"/>
    <cellStyle name="เครื่องหมายจุลภาค 4 4 7 6" xfId="21726"/>
    <cellStyle name="เครื่องหมายจุลภาค 4 4 8" xfId="3216"/>
    <cellStyle name="เครื่องหมายจุลภาค 4 4 8 2" xfId="5850"/>
    <cellStyle name="เครื่องหมายจุลภาค 4 4 8 2 2" xfId="11814"/>
    <cellStyle name="เครื่องหมายจุลภาค 4 4 8 2 2 2" xfId="19772"/>
    <cellStyle name="เครื่องหมายจุลภาค 4 4 8 2 3" xfId="15363"/>
    <cellStyle name="เครื่องหมายจุลภาค 4 4 9" xfId="7281"/>
    <cellStyle name="เครื่องหมายจุลภาค 4 4 9 2" xfId="12753"/>
    <cellStyle name="เครื่องหมายจุลภาค 4 4 9 2 2" xfId="20704"/>
    <cellStyle name="เครื่องหมายจุลภาค 4 4 9 3" xfId="16296"/>
    <cellStyle name="เครื่องหมายจุลภาค 4 5" xfId="3217"/>
    <cellStyle name="เครื่องหมายจุลภาค 4 6" xfId="3218"/>
    <cellStyle name="เครื่องหมายจุลภาค 4 7" xfId="5813"/>
    <cellStyle name="เครื่องหมายจุลภาค 4_BOQ Mc Donald's Paseo Rev.0" xfId="3219"/>
    <cellStyle name="เครื่องหมายจุลภาค 5" xfId="3220"/>
    <cellStyle name="เครื่องหมายจุลภาค 5 2" xfId="3221"/>
    <cellStyle name="เครื่องหมายจุลภาค 5 3" xfId="3222"/>
    <cellStyle name="เครื่องหมายจุลภาค 5 4" xfId="5868"/>
    <cellStyle name="เครื่องหมายจุลภาค 6" xfId="3223"/>
    <cellStyle name="เครื่องหมายจุลภาค 6 2" xfId="3224"/>
    <cellStyle name="เครื่องหมายจุลภาค 6 3" xfId="3225"/>
    <cellStyle name="เครื่องหมายจุลภาค 6 4" xfId="3226"/>
    <cellStyle name="เครื่องหมายจุลภาค 6 5" xfId="3227"/>
    <cellStyle name="เครื่องหมายจุลภาค 7" xfId="3228"/>
    <cellStyle name="เครื่องหมายจุลภาค 7 2" xfId="3229"/>
    <cellStyle name="เครื่องหมายจุลภาค 8" xfId="3230"/>
    <cellStyle name="เครื่องหมายจุลภาค 8 2" xfId="3231"/>
    <cellStyle name="เครื่องหมายจุลภาค 9" xfId="3232"/>
    <cellStyle name="เครื่องหมายจุลภาค 9 2" xfId="3233"/>
    <cellStyle name="เครื่องหมายจุลภาค_คำนวณค่าเฉลี่ย Factor-F_6%" xfId="5"/>
    <cellStyle name="เครื่องหมายสกุลเงิน 2" xfId="3234"/>
    <cellStyle name="จุลภาค 2" xfId="3235"/>
    <cellStyle name="ชื่อเรื่อง 2" xfId="3236"/>
    <cellStyle name="เชื่อมโยงหลายมิติ" xfId="3237"/>
    <cellStyle name="เซลล์ตรวจสอบ 2" xfId="3238"/>
    <cellStyle name="เซลล์ที่มีการเชื่อมโยง 2" xfId="3239"/>
    <cellStyle name="ดี 2" xfId="3240"/>
    <cellStyle name="ตามการเชื่อมโยงหลายมิติ" xfId="3241"/>
    <cellStyle name="น้บะภฒ_95" xfId="3242"/>
    <cellStyle name="ปกติ" xfId="0" builtinId="0"/>
    <cellStyle name="ปกติ 10" xfId="3243"/>
    <cellStyle name="ปกติ 12" xfId="3244"/>
    <cellStyle name="ปกติ 18" xfId="3245"/>
    <cellStyle name="ปกติ 2" xfId="3246"/>
    <cellStyle name="ปกติ 2 2" xfId="3247"/>
    <cellStyle name="ปกติ 2 2 10 2" xfId="3248"/>
    <cellStyle name="ปกติ 2 2 2" xfId="3249"/>
    <cellStyle name="ปกติ 2 2 2 2" xfId="3250"/>
    <cellStyle name="ปกติ 2 2 3" xfId="3251"/>
    <cellStyle name="ปกติ 2 2 4" xfId="3252"/>
    <cellStyle name="ปกติ 2 3" xfId="3253"/>
    <cellStyle name="ปกติ 2 3 2" xfId="3254"/>
    <cellStyle name="ปกติ 2 3 2 2" xfId="3255"/>
    <cellStyle name="ปกติ 2 3 3" xfId="3256"/>
    <cellStyle name="ปกติ 2 4" xfId="3257"/>
    <cellStyle name="ปกติ 2 4 2" xfId="3258"/>
    <cellStyle name="ปกติ 2 4 3" xfId="3259"/>
    <cellStyle name="ปกติ 2 4 3 2" xfId="22151"/>
    <cellStyle name="ปกติ 2 4 3 3" xfId="22183"/>
    <cellStyle name="ปกติ 2 5" xfId="3260"/>
    <cellStyle name="ปกติ 2 5 2" xfId="3261"/>
    <cellStyle name="ปกติ 2 6" xfId="3262"/>
    <cellStyle name="ปกติ 2_0.0 input" xfId="3263"/>
    <cellStyle name="ปกติ 3" xfId="3264"/>
    <cellStyle name="ปกติ 3 2" xfId="3265"/>
    <cellStyle name="ปกติ 3 2 2" xfId="3266"/>
    <cellStyle name="ปกติ 3 2 2 2" xfId="3267"/>
    <cellStyle name="ปกติ 3 2 3" xfId="3268"/>
    <cellStyle name="ปกติ 3 2 4" xfId="5872"/>
    <cellStyle name="ปกติ 3 2 5" xfId="4851"/>
    <cellStyle name="ปกติ 3 3" xfId="3269"/>
    <cellStyle name="ปกติ 3 4" xfId="3270"/>
    <cellStyle name="ปกติ 3 5" xfId="3271"/>
    <cellStyle name="ปกติ 3 6" xfId="5871"/>
    <cellStyle name="ปกติ 4" xfId="3272"/>
    <cellStyle name="ปกติ 4 2" xfId="3273"/>
    <cellStyle name="ปกติ 4 2 2" xfId="3274"/>
    <cellStyle name="ปกติ 4 2 3" xfId="3275"/>
    <cellStyle name="ปกติ 4 2 4" xfId="3276"/>
    <cellStyle name="ปกติ 4 3" xfId="3277"/>
    <cellStyle name="ปกติ 4 4" xfId="3278"/>
    <cellStyle name="ปกติ 4 5" xfId="3279"/>
    <cellStyle name="ปกติ 4 5 2" xfId="3280"/>
    <cellStyle name="ปกติ 4 5 2 2" xfId="22152"/>
    <cellStyle name="ปกติ 4 5 2 3" xfId="22184"/>
    <cellStyle name="ปกติ 4 6" xfId="3281"/>
    <cellStyle name="ปกติ 4 7" xfId="5877"/>
    <cellStyle name="ปกติ 4_BOQ Rhythm Asoke (Arch) 3" xfId="3282"/>
    <cellStyle name="ปกติ 5" xfId="3283"/>
    <cellStyle name="ปกติ 5 2" xfId="3284"/>
    <cellStyle name="ปกติ 6" xfId="3285"/>
    <cellStyle name="ปกติ 6 2" xfId="3286"/>
    <cellStyle name="ปกติ 6 2 10" xfId="3287"/>
    <cellStyle name="ปกติ 6 2 10 2" xfId="3288"/>
    <cellStyle name="ปกติ 6 2 10 2 2" xfId="5879"/>
    <cellStyle name="ปกติ 6 2 10 2 2 2" xfId="11833"/>
    <cellStyle name="ปกติ 6 2 10 2 2 2 2" xfId="19791"/>
    <cellStyle name="ปกติ 6 2 10 2 2 3" xfId="15382"/>
    <cellStyle name="ปกติ 6 2 10 2 3" xfId="8860"/>
    <cellStyle name="ปกติ 6 2 10 2 3 2" xfId="17278"/>
    <cellStyle name="ปกติ 6 2 10 2 4" xfId="9972"/>
    <cellStyle name="ปกติ 6 2 10 2 4 2" xfId="17952"/>
    <cellStyle name="ปกติ 6 2 10 2 5" xfId="13539"/>
    <cellStyle name="ปกติ 6 2 10 3" xfId="7318"/>
    <cellStyle name="ปกติ 6 2 10 3 2" xfId="12772"/>
    <cellStyle name="ปกติ 6 2 10 3 2 2" xfId="20723"/>
    <cellStyle name="ปกติ 6 2 10 3 3" xfId="16316"/>
    <cellStyle name="ปกติ 6 2 10 4" xfId="4854"/>
    <cellStyle name="ปกติ 6 2 10 4 2" xfId="10891"/>
    <cellStyle name="ปกติ 6 2 10 4 2 2" xfId="18859"/>
    <cellStyle name="ปกติ 6 2 10 4 3" xfId="14450"/>
    <cellStyle name="ปกติ 6 2 10 5" xfId="21728"/>
    <cellStyle name="ปกติ 6 2 11" xfId="3289"/>
    <cellStyle name="ปกติ 6 2 11 2" xfId="5878"/>
    <cellStyle name="ปกติ 6 2 11 2 2" xfId="11832"/>
    <cellStyle name="ปกติ 6 2 11 2 2 2" xfId="19790"/>
    <cellStyle name="ปกติ 6 2 11 2 3" xfId="15381"/>
    <cellStyle name="ปกติ 6 2 11 3" xfId="8861"/>
    <cellStyle name="ปกติ 6 2 11 3 2" xfId="17279"/>
    <cellStyle name="ปกติ 6 2 11 4" xfId="9973"/>
    <cellStyle name="ปกติ 6 2 11 4 2" xfId="17953"/>
    <cellStyle name="ปกติ 6 2 11 5" xfId="13540"/>
    <cellStyle name="ปกติ 6 2 12" xfId="7317"/>
    <cellStyle name="ปกติ 6 2 12 2" xfId="12771"/>
    <cellStyle name="ปกติ 6 2 12 2 2" xfId="20722"/>
    <cellStyle name="ปกติ 6 2 12 3" xfId="16315"/>
    <cellStyle name="ปกติ 6 2 13" xfId="4853"/>
    <cellStyle name="ปกติ 6 2 13 2" xfId="10890"/>
    <cellStyle name="ปกติ 6 2 13 2 2" xfId="18858"/>
    <cellStyle name="ปกติ 6 2 13 3" xfId="14449"/>
    <cellStyle name="ปกติ 6 2 14" xfId="21727"/>
    <cellStyle name="ปกติ 6 2 2" xfId="3290"/>
    <cellStyle name="ปกติ 6 2 3" xfId="3291"/>
    <cellStyle name="ปกติ 6 2 4" xfId="3292"/>
    <cellStyle name="ปกติ 6 2 5" xfId="3293"/>
    <cellStyle name="ปกติ 6 2 5 2" xfId="3294"/>
    <cellStyle name="ปกติ 6 2 5 2 2" xfId="3295"/>
    <cellStyle name="ปกติ 6 2 5 2 2 2" xfId="3296"/>
    <cellStyle name="ปกติ 6 2 5 2 2 2 2" xfId="5882"/>
    <cellStyle name="ปกติ 6 2 5 2 2 2 2 2" xfId="11836"/>
    <cellStyle name="ปกติ 6 2 5 2 2 2 2 2 2" xfId="19794"/>
    <cellStyle name="ปกติ 6 2 5 2 2 2 2 3" xfId="15385"/>
    <cellStyle name="ปกติ 6 2 5 2 2 2 3" xfId="8862"/>
    <cellStyle name="ปกติ 6 2 5 2 2 2 3 2" xfId="17280"/>
    <cellStyle name="ปกติ 6 2 5 2 2 2 4" xfId="9974"/>
    <cellStyle name="ปกติ 6 2 5 2 2 2 4 2" xfId="17954"/>
    <cellStyle name="ปกติ 6 2 5 2 2 2 5" xfId="13541"/>
    <cellStyle name="ปกติ 6 2 5 2 2 3" xfId="7321"/>
    <cellStyle name="ปกติ 6 2 5 2 2 3 2" xfId="12775"/>
    <cellStyle name="ปกติ 6 2 5 2 2 3 2 2" xfId="20726"/>
    <cellStyle name="ปกติ 6 2 5 2 2 3 3" xfId="16319"/>
    <cellStyle name="ปกติ 6 2 5 2 2 4" xfId="4857"/>
    <cellStyle name="ปกติ 6 2 5 2 2 4 2" xfId="10894"/>
    <cellStyle name="ปกติ 6 2 5 2 2 4 2 2" xfId="18862"/>
    <cellStyle name="ปกติ 6 2 5 2 2 4 3" xfId="14453"/>
    <cellStyle name="ปกติ 6 2 5 2 2 5" xfId="21731"/>
    <cellStyle name="ปกติ 6 2 5 2 3" xfId="3297"/>
    <cellStyle name="ปกติ 6 2 5 2 3 2" xfId="5881"/>
    <cellStyle name="ปกติ 6 2 5 2 3 2 2" xfId="11835"/>
    <cellStyle name="ปกติ 6 2 5 2 3 2 2 2" xfId="19793"/>
    <cellStyle name="ปกติ 6 2 5 2 3 2 3" xfId="15384"/>
    <cellStyle name="ปกติ 6 2 5 2 3 3" xfId="8863"/>
    <cellStyle name="ปกติ 6 2 5 2 3 3 2" xfId="17281"/>
    <cellStyle name="ปกติ 6 2 5 2 3 4" xfId="9975"/>
    <cellStyle name="ปกติ 6 2 5 2 3 4 2" xfId="17955"/>
    <cellStyle name="ปกติ 6 2 5 2 3 5" xfId="13542"/>
    <cellStyle name="ปกติ 6 2 5 2 4" xfId="7320"/>
    <cellStyle name="ปกติ 6 2 5 2 4 2" xfId="12774"/>
    <cellStyle name="ปกติ 6 2 5 2 4 2 2" xfId="20725"/>
    <cellStyle name="ปกติ 6 2 5 2 4 3" xfId="16318"/>
    <cellStyle name="ปกติ 6 2 5 2 5" xfId="4856"/>
    <cellStyle name="ปกติ 6 2 5 2 5 2" xfId="10893"/>
    <cellStyle name="ปกติ 6 2 5 2 5 2 2" xfId="18861"/>
    <cellStyle name="ปกติ 6 2 5 2 5 3" xfId="14452"/>
    <cellStyle name="ปกติ 6 2 5 2 6" xfId="21730"/>
    <cellStyle name="ปกติ 6 2 5 3" xfId="3298"/>
    <cellStyle name="ปกติ 6 2 5 3 2" xfId="3299"/>
    <cellStyle name="ปกติ 6 2 5 3 2 2" xfId="5883"/>
    <cellStyle name="ปกติ 6 2 5 3 2 2 2" xfId="11837"/>
    <cellStyle name="ปกติ 6 2 5 3 2 2 2 2" xfId="19795"/>
    <cellStyle name="ปกติ 6 2 5 3 2 2 3" xfId="15386"/>
    <cellStyle name="ปกติ 6 2 5 3 2 3" xfId="8864"/>
    <cellStyle name="ปกติ 6 2 5 3 2 3 2" xfId="17282"/>
    <cellStyle name="ปกติ 6 2 5 3 2 4" xfId="9976"/>
    <cellStyle name="ปกติ 6 2 5 3 2 4 2" xfId="17956"/>
    <cellStyle name="ปกติ 6 2 5 3 2 5" xfId="13543"/>
    <cellStyle name="ปกติ 6 2 5 3 3" xfId="7322"/>
    <cellStyle name="ปกติ 6 2 5 3 3 2" xfId="12776"/>
    <cellStyle name="ปกติ 6 2 5 3 3 2 2" xfId="20727"/>
    <cellStyle name="ปกติ 6 2 5 3 3 3" xfId="16320"/>
    <cellStyle name="ปกติ 6 2 5 3 4" xfId="4858"/>
    <cellStyle name="ปกติ 6 2 5 3 4 2" xfId="10895"/>
    <cellStyle name="ปกติ 6 2 5 3 4 2 2" xfId="18863"/>
    <cellStyle name="ปกติ 6 2 5 3 4 3" xfId="14454"/>
    <cellStyle name="ปกติ 6 2 5 3 5" xfId="21732"/>
    <cellStyle name="ปกติ 6 2 5 4" xfId="3300"/>
    <cellStyle name="ปกติ 6 2 5 4 2" xfId="5880"/>
    <cellStyle name="ปกติ 6 2 5 4 2 2" xfId="11834"/>
    <cellStyle name="ปกติ 6 2 5 4 2 2 2" xfId="19792"/>
    <cellStyle name="ปกติ 6 2 5 4 2 3" xfId="15383"/>
    <cellStyle name="ปกติ 6 2 5 4 3" xfId="8865"/>
    <cellStyle name="ปกติ 6 2 5 4 3 2" xfId="17283"/>
    <cellStyle name="ปกติ 6 2 5 4 4" xfId="9977"/>
    <cellStyle name="ปกติ 6 2 5 4 4 2" xfId="17957"/>
    <cellStyle name="ปกติ 6 2 5 4 5" xfId="13544"/>
    <cellStyle name="ปกติ 6 2 5 5" xfId="7319"/>
    <cellStyle name="ปกติ 6 2 5 5 2" xfId="12773"/>
    <cellStyle name="ปกติ 6 2 5 5 2 2" xfId="20724"/>
    <cellStyle name="ปกติ 6 2 5 5 3" xfId="16317"/>
    <cellStyle name="ปกติ 6 2 5 6" xfId="4855"/>
    <cellStyle name="ปกติ 6 2 5 6 2" xfId="10892"/>
    <cellStyle name="ปกติ 6 2 5 6 2 2" xfId="18860"/>
    <cellStyle name="ปกติ 6 2 5 6 3" xfId="14451"/>
    <cellStyle name="ปกติ 6 2 5 7" xfId="21729"/>
    <cellStyle name="ปกติ 6 2 6" xfId="3301"/>
    <cellStyle name="ปกติ 6 2 6 2" xfId="3302"/>
    <cellStyle name="ปกติ 6 2 6 2 2" xfId="3303"/>
    <cellStyle name="ปกติ 6 2 6 2 2 2" xfId="3304"/>
    <cellStyle name="ปกติ 6 2 6 2 2 2 2" xfId="5886"/>
    <cellStyle name="ปกติ 6 2 6 2 2 2 2 2" xfId="11840"/>
    <cellStyle name="ปกติ 6 2 6 2 2 2 2 2 2" xfId="19798"/>
    <cellStyle name="ปกติ 6 2 6 2 2 2 2 3" xfId="15389"/>
    <cellStyle name="ปกติ 6 2 6 2 2 2 3" xfId="8866"/>
    <cellStyle name="ปกติ 6 2 6 2 2 2 3 2" xfId="17284"/>
    <cellStyle name="ปกติ 6 2 6 2 2 2 4" xfId="9978"/>
    <cellStyle name="ปกติ 6 2 6 2 2 2 4 2" xfId="17958"/>
    <cellStyle name="ปกติ 6 2 6 2 2 2 5" xfId="13545"/>
    <cellStyle name="ปกติ 6 2 6 2 2 3" xfId="7325"/>
    <cellStyle name="ปกติ 6 2 6 2 2 3 2" xfId="12779"/>
    <cellStyle name="ปกติ 6 2 6 2 2 3 2 2" xfId="20730"/>
    <cellStyle name="ปกติ 6 2 6 2 2 3 3" xfId="16323"/>
    <cellStyle name="ปกติ 6 2 6 2 2 4" xfId="4861"/>
    <cellStyle name="ปกติ 6 2 6 2 2 4 2" xfId="10898"/>
    <cellStyle name="ปกติ 6 2 6 2 2 4 2 2" xfId="18866"/>
    <cellStyle name="ปกติ 6 2 6 2 2 4 3" xfId="14457"/>
    <cellStyle name="ปกติ 6 2 6 2 2 5" xfId="21735"/>
    <cellStyle name="ปกติ 6 2 6 2 3" xfId="3305"/>
    <cellStyle name="ปกติ 6 2 6 2 3 2" xfId="5885"/>
    <cellStyle name="ปกติ 6 2 6 2 3 2 2" xfId="11839"/>
    <cellStyle name="ปกติ 6 2 6 2 3 2 2 2" xfId="19797"/>
    <cellStyle name="ปกติ 6 2 6 2 3 2 3" xfId="15388"/>
    <cellStyle name="ปกติ 6 2 6 2 3 3" xfId="8867"/>
    <cellStyle name="ปกติ 6 2 6 2 3 3 2" xfId="17285"/>
    <cellStyle name="ปกติ 6 2 6 2 3 4" xfId="9979"/>
    <cellStyle name="ปกติ 6 2 6 2 3 4 2" xfId="17959"/>
    <cellStyle name="ปกติ 6 2 6 2 3 5" xfId="13546"/>
    <cellStyle name="ปกติ 6 2 6 2 4" xfId="7324"/>
    <cellStyle name="ปกติ 6 2 6 2 4 2" xfId="12778"/>
    <cellStyle name="ปกติ 6 2 6 2 4 2 2" xfId="20729"/>
    <cellStyle name="ปกติ 6 2 6 2 4 3" xfId="16322"/>
    <cellStyle name="ปกติ 6 2 6 2 5" xfId="4860"/>
    <cellStyle name="ปกติ 6 2 6 2 5 2" xfId="10897"/>
    <cellStyle name="ปกติ 6 2 6 2 5 2 2" xfId="18865"/>
    <cellStyle name="ปกติ 6 2 6 2 5 3" xfId="14456"/>
    <cellStyle name="ปกติ 6 2 6 2 6" xfId="21734"/>
    <cellStyle name="ปกติ 6 2 6 3" xfId="3306"/>
    <cellStyle name="ปกติ 6 2 6 3 2" xfId="3307"/>
    <cellStyle name="ปกติ 6 2 6 3 2 2" xfId="5887"/>
    <cellStyle name="ปกติ 6 2 6 3 2 2 2" xfId="11841"/>
    <cellStyle name="ปกติ 6 2 6 3 2 2 2 2" xfId="19799"/>
    <cellStyle name="ปกติ 6 2 6 3 2 2 3" xfId="15390"/>
    <cellStyle name="ปกติ 6 2 6 3 2 3" xfId="8868"/>
    <cellStyle name="ปกติ 6 2 6 3 2 3 2" xfId="17286"/>
    <cellStyle name="ปกติ 6 2 6 3 2 4" xfId="9980"/>
    <cellStyle name="ปกติ 6 2 6 3 2 4 2" xfId="17960"/>
    <cellStyle name="ปกติ 6 2 6 3 2 5" xfId="13547"/>
    <cellStyle name="ปกติ 6 2 6 3 3" xfId="7326"/>
    <cellStyle name="ปกติ 6 2 6 3 3 2" xfId="12780"/>
    <cellStyle name="ปกติ 6 2 6 3 3 2 2" xfId="20731"/>
    <cellStyle name="ปกติ 6 2 6 3 3 3" xfId="16324"/>
    <cellStyle name="ปกติ 6 2 6 3 4" xfId="4862"/>
    <cellStyle name="ปกติ 6 2 6 3 4 2" xfId="10899"/>
    <cellStyle name="ปกติ 6 2 6 3 4 2 2" xfId="18867"/>
    <cellStyle name="ปกติ 6 2 6 3 4 3" xfId="14458"/>
    <cellStyle name="ปกติ 6 2 6 3 5" xfId="21736"/>
    <cellStyle name="ปกติ 6 2 6 4" xfId="3308"/>
    <cellStyle name="ปกติ 6 2 6 4 2" xfId="5884"/>
    <cellStyle name="ปกติ 6 2 6 4 2 2" xfId="11838"/>
    <cellStyle name="ปกติ 6 2 6 4 2 2 2" xfId="19796"/>
    <cellStyle name="ปกติ 6 2 6 4 2 3" xfId="15387"/>
    <cellStyle name="ปกติ 6 2 6 4 3" xfId="8869"/>
    <cellStyle name="ปกติ 6 2 6 4 3 2" xfId="17287"/>
    <cellStyle name="ปกติ 6 2 6 4 4" xfId="9981"/>
    <cellStyle name="ปกติ 6 2 6 4 4 2" xfId="17961"/>
    <cellStyle name="ปกติ 6 2 6 4 5" xfId="13548"/>
    <cellStyle name="ปกติ 6 2 6 5" xfId="7323"/>
    <cellStyle name="ปกติ 6 2 6 5 2" xfId="12777"/>
    <cellStyle name="ปกติ 6 2 6 5 2 2" xfId="20728"/>
    <cellStyle name="ปกติ 6 2 6 5 3" xfId="16321"/>
    <cellStyle name="ปกติ 6 2 6 6" xfId="4859"/>
    <cellStyle name="ปกติ 6 2 6 6 2" xfId="10896"/>
    <cellStyle name="ปกติ 6 2 6 6 2 2" xfId="18864"/>
    <cellStyle name="ปกติ 6 2 6 6 3" xfId="14455"/>
    <cellStyle name="ปกติ 6 2 6 7" xfId="21733"/>
    <cellStyle name="ปกติ 6 2 7" xfId="3309"/>
    <cellStyle name="ปกติ 6 2 7 2" xfId="3310"/>
    <cellStyle name="ปกติ 6 2 7 2 2" xfId="3311"/>
    <cellStyle name="ปกติ 6 2 7 2 2 2" xfId="3312"/>
    <cellStyle name="ปกติ 6 2 7 2 2 2 2" xfId="5890"/>
    <cellStyle name="ปกติ 6 2 7 2 2 2 2 2" xfId="11844"/>
    <cellStyle name="ปกติ 6 2 7 2 2 2 2 2 2" xfId="19802"/>
    <cellStyle name="ปกติ 6 2 7 2 2 2 2 3" xfId="15393"/>
    <cellStyle name="ปกติ 6 2 7 2 2 2 3" xfId="8870"/>
    <cellStyle name="ปกติ 6 2 7 2 2 2 3 2" xfId="17288"/>
    <cellStyle name="ปกติ 6 2 7 2 2 2 4" xfId="9982"/>
    <cellStyle name="ปกติ 6 2 7 2 2 2 4 2" xfId="17962"/>
    <cellStyle name="ปกติ 6 2 7 2 2 2 5" xfId="13549"/>
    <cellStyle name="ปกติ 6 2 7 2 2 3" xfId="7329"/>
    <cellStyle name="ปกติ 6 2 7 2 2 3 2" xfId="12783"/>
    <cellStyle name="ปกติ 6 2 7 2 2 3 2 2" xfId="20734"/>
    <cellStyle name="ปกติ 6 2 7 2 2 3 3" xfId="16327"/>
    <cellStyle name="ปกติ 6 2 7 2 2 4" xfId="4865"/>
    <cellStyle name="ปกติ 6 2 7 2 2 4 2" xfId="10902"/>
    <cellStyle name="ปกติ 6 2 7 2 2 4 2 2" xfId="18870"/>
    <cellStyle name="ปกติ 6 2 7 2 2 4 3" xfId="14461"/>
    <cellStyle name="ปกติ 6 2 7 2 2 5" xfId="21739"/>
    <cellStyle name="ปกติ 6 2 7 2 3" xfId="3313"/>
    <cellStyle name="ปกติ 6 2 7 2 3 2" xfId="5889"/>
    <cellStyle name="ปกติ 6 2 7 2 3 2 2" xfId="11843"/>
    <cellStyle name="ปกติ 6 2 7 2 3 2 2 2" xfId="19801"/>
    <cellStyle name="ปกติ 6 2 7 2 3 2 3" xfId="15392"/>
    <cellStyle name="ปกติ 6 2 7 2 3 3" xfId="8871"/>
    <cellStyle name="ปกติ 6 2 7 2 3 3 2" xfId="17289"/>
    <cellStyle name="ปกติ 6 2 7 2 3 4" xfId="9983"/>
    <cellStyle name="ปกติ 6 2 7 2 3 4 2" xfId="17963"/>
    <cellStyle name="ปกติ 6 2 7 2 3 5" xfId="13550"/>
    <cellStyle name="ปกติ 6 2 7 2 4" xfId="7328"/>
    <cellStyle name="ปกติ 6 2 7 2 4 2" xfId="12782"/>
    <cellStyle name="ปกติ 6 2 7 2 4 2 2" xfId="20733"/>
    <cellStyle name="ปกติ 6 2 7 2 4 3" xfId="16326"/>
    <cellStyle name="ปกติ 6 2 7 2 5" xfId="4864"/>
    <cellStyle name="ปกติ 6 2 7 2 5 2" xfId="10901"/>
    <cellStyle name="ปกติ 6 2 7 2 5 2 2" xfId="18869"/>
    <cellStyle name="ปกติ 6 2 7 2 5 3" xfId="14460"/>
    <cellStyle name="ปกติ 6 2 7 2 6" xfId="21738"/>
    <cellStyle name="ปกติ 6 2 7 3" xfId="3314"/>
    <cellStyle name="ปกติ 6 2 7 3 2" xfId="3315"/>
    <cellStyle name="ปกติ 6 2 7 3 2 2" xfId="5891"/>
    <cellStyle name="ปกติ 6 2 7 3 2 2 2" xfId="11845"/>
    <cellStyle name="ปกติ 6 2 7 3 2 2 2 2" xfId="19803"/>
    <cellStyle name="ปกติ 6 2 7 3 2 2 3" xfId="15394"/>
    <cellStyle name="ปกติ 6 2 7 3 2 3" xfId="8872"/>
    <cellStyle name="ปกติ 6 2 7 3 2 3 2" xfId="17290"/>
    <cellStyle name="ปกติ 6 2 7 3 2 4" xfId="9984"/>
    <cellStyle name="ปกติ 6 2 7 3 2 4 2" xfId="17964"/>
    <cellStyle name="ปกติ 6 2 7 3 2 5" xfId="13551"/>
    <cellStyle name="ปกติ 6 2 7 3 3" xfId="7330"/>
    <cellStyle name="ปกติ 6 2 7 3 3 2" xfId="12784"/>
    <cellStyle name="ปกติ 6 2 7 3 3 2 2" xfId="20735"/>
    <cellStyle name="ปกติ 6 2 7 3 3 3" xfId="16328"/>
    <cellStyle name="ปกติ 6 2 7 3 4" xfId="4866"/>
    <cellStyle name="ปกติ 6 2 7 3 4 2" xfId="10903"/>
    <cellStyle name="ปกติ 6 2 7 3 4 2 2" xfId="18871"/>
    <cellStyle name="ปกติ 6 2 7 3 4 3" xfId="14462"/>
    <cellStyle name="ปกติ 6 2 7 3 5" xfId="21740"/>
    <cellStyle name="ปกติ 6 2 7 4" xfId="3316"/>
    <cellStyle name="ปกติ 6 2 7 4 2" xfId="5888"/>
    <cellStyle name="ปกติ 6 2 7 4 2 2" xfId="11842"/>
    <cellStyle name="ปกติ 6 2 7 4 2 2 2" xfId="19800"/>
    <cellStyle name="ปกติ 6 2 7 4 2 3" xfId="15391"/>
    <cellStyle name="ปกติ 6 2 7 4 3" xfId="8873"/>
    <cellStyle name="ปกติ 6 2 7 4 3 2" xfId="17291"/>
    <cellStyle name="ปกติ 6 2 7 4 4" xfId="9985"/>
    <cellStyle name="ปกติ 6 2 7 4 4 2" xfId="17965"/>
    <cellStyle name="ปกติ 6 2 7 4 5" xfId="13552"/>
    <cellStyle name="ปกติ 6 2 7 5" xfId="7327"/>
    <cellStyle name="ปกติ 6 2 7 5 2" xfId="12781"/>
    <cellStyle name="ปกติ 6 2 7 5 2 2" xfId="20732"/>
    <cellStyle name="ปกติ 6 2 7 5 3" xfId="16325"/>
    <cellStyle name="ปกติ 6 2 7 6" xfId="4863"/>
    <cellStyle name="ปกติ 6 2 7 6 2" xfId="10900"/>
    <cellStyle name="ปกติ 6 2 7 6 2 2" xfId="18868"/>
    <cellStyle name="ปกติ 6 2 7 6 3" xfId="14459"/>
    <cellStyle name="ปกติ 6 2 7 7" xfId="21737"/>
    <cellStyle name="ปกติ 6 2 8" xfId="3317"/>
    <cellStyle name="ปกติ 6 2 8 2" xfId="3318"/>
    <cellStyle name="ปกติ 6 2 8 2 2" xfId="3319"/>
    <cellStyle name="ปกติ 6 2 8 2 2 2" xfId="5893"/>
    <cellStyle name="ปกติ 6 2 8 2 2 2 2" xfId="11847"/>
    <cellStyle name="ปกติ 6 2 8 2 2 2 2 2" xfId="19805"/>
    <cellStyle name="ปกติ 6 2 8 2 2 2 3" xfId="15396"/>
    <cellStyle name="ปกติ 6 2 8 2 2 3" xfId="8874"/>
    <cellStyle name="ปกติ 6 2 8 2 2 3 2" xfId="17292"/>
    <cellStyle name="ปกติ 6 2 8 2 2 4" xfId="9986"/>
    <cellStyle name="ปกติ 6 2 8 2 2 4 2" xfId="17966"/>
    <cellStyle name="ปกติ 6 2 8 2 2 5" xfId="13553"/>
    <cellStyle name="ปกติ 6 2 8 2 3" xfId="7332"/>
    <cellStyle name="ปกติ 6 2 8 2 3 2" xfId="12786"/>
    <cellStyle name="ปกติ 6 2 8 2 3 2 2" xfId="20737"/>
    <cellStyle name="ปกติ 6 2 8 2 3 3" xfId="16330"/>
    <cellStyle name="ปกติ 6 2 8 2 4" xfId="4868"/>
    <cellStyle name="ปกติ 6 2 8 2 4 2" xfId="10905"/>
    <cellStyle name="ปกติ 6 2 8 2 4 2 2" xfId="18873"/>
    <cellStyle name="ปกติ 6 2 8 2 4 3" xfId="14464"/>
    <cellStyle name="ปกติ 6 2 8 2 5" xfId="21742"/>
    <cellStyle name="ปกติ 6 2 8 3" xfId="3320"/>
    <cellStyle name="ปกติ 6 2 8 3 2" xfId="5892"/>
    <cellStyle name="ปกติ 6 2 8 3 2 2" xfId="11846"/>
    <cellStyle name="ปกติ 6 2 8 3 2 2 2" xfId="19804"/>
    <cellStyle name="ปกติ 6 2 8 3 2 3" xfId="15395"/>
    <cellStyle name="ปกติ 6 2 8 3 3" xfId="8875"/>
    <cellStyle name="ปกติ 6 2 8 3 3 2" xfId="17293"/>
    <cellStyle name="ปกติ 6 2 8 3 4" xfId="9987"/>
    <cellStyle name="ปกติ 6 2 8 3 4 2" xfId="17967"/>
    <cellStyle name="ปกติ 6 2 8 3 5" xfId="13554"/>
    <cellStyle name="ปกติ 6 2 8 4" xfId="7331"/>
    <cellStyle name="ปกติ 6 2 8 4 2" xfId="12785"/>
    <cellStyle name="ปกติ 6 2 8 4 2 2" xfId="20736"/>
    <cellStyle name="ปกติ 6 2 8 4 3" xfId="16329"/>
    <cellStyle name="ปกติ 6 2 8 5" xfId="4867"/>
    <cellStyle name="ปกติ 6 2 8 5 2" xfId="10904"/>
    <cellStyle name="ปกติ 6 2 8 5 2 2" xfId="18872"/>
    <cellStyle name="ปกติ 6 2 8 5 3" xfId="14463"/>
    <cellStyle name="ปกติ 6 2 8 6" xfId="21741"/>
    <cellStyle name="ปกติ 6 2 9" xfId="3321"/>
    <cellStyle name="ปกติ 6 2 9 2" xfId="3322"/>
    <cellStyle name="ปกติ 6 2 9 2 2" xfId="3323"/>
    <cellStyle name="ปกติ 6 2 9 2 2 2" xfId="5895"/>
    <cellStyle name="ปกติ 6 2 9 2 2 2 2" xfId="11849"/>
    <cellStyle name="ปกติ 6 2 9 2 2 2 2 2" xfId="19807"/>
    <cellStyle name="ปกติ 6 2 9 2 2 2 3" xfId="15398"/>
    <cellStyle name="ปกติ 6 2 9 2 2 3" xfId="8876"/>
    <cellStyle name="ปกติ 6 2 9 2 2 3 2" xfId="17294"/>
    <cellStyle name="ปกติ 6 2 9 2 2 4" xfId="9988"/>
    <cellStyle name="ปกติ 6 2 9 2 2 4 2" xfId="17968"/>
    <cellStyle name="ปกติ 6 2 9 2 2 5" xfId="13555"/>
    <cellStyle name="ปกติ 6 2 9 2 3" xfId="7334"/>
    <cellStyle name="ปกติ 6 2 9 2 3 2" xfId="12788"/>
    <cellStyle name="ปกติ 6 2 9 2 3 2 2" xfId="20739"/>
    <cellStyle name="ปกติ 6 2 9 2 3 3" xfId="16332"/>
    <cellStyle name="ปกติ 6 2 9 2 4" xfId="4870"/>
    <cellStyle name="ปกติ 6 2 9 2 4 2" xfId="10907"/>
    <cellStyle name="ปกติ 6 2 9 2 4 2 2" xfId="18875"/>
    <cellStyle name="ปกติ 6 2 9 2 4 3" xfId="14466"/>
    <cellStyle name="ปกติ 6 2 9 2 5" xfId="21744"/>
    <cellStyle name="ปกติ 6 2 9 3" xfId="3324"/>
    <cellStyle name="ปกติ 6 2 9 3 2" xfId="5894"/>
    <cellStyle name="ปกติ 6 2 9 3 2 2" xfId="11848"/>
    <cellStyle name="ปกติ 6 2 9 3 2 2 2" xfId="19806"/>
    <cellStyle name="ปกติ 6 2 9 3 2 3" xfId="15397"/>
    <cellStyle name="ปกติ 6 2 9 3 3" xfId="8877"/>
    <cellStyle name="ปกติ 6 2 9 3 3 2" xfId="17295"/>
    <cellStyle name="ปกติ 6 2 9 3 4" xfId="9989"/>
    <cellStyle name="ปกติ 6 2 9 3 4 2" xfId="17969"/>
    <cellStyle name="ปกติ 6 2 9 3 5" xfId="13556"/>
    <cellStyle name="ปกติ 6 2 9 4" xfId="7333"/>
    <cellStyle name="ปกติ 6 2 9 4 2" xfId="12787"/>
    <cellStyle name="ปกติ 6 2 9 4 2 2" xfId="20738"/>
    <cellStyle name="ปกติ 6 2 9 4 3" xfId="16331"/>
    <cellStyle name="ปกติ 6 2 9 5" xfId="4869"/>
    <cellStyle name="ปกติ 6 2 9 5 2" xfId="10906"/>
    <cellStyle name="ปกติ 6 2 9 5 2 2" xfId="18874"/>
    <cellStyle name="ปกติ 6 2 9 5 3" xfId="14465"/>
    <cellStyle name="ปกติ 6 2 9 6" xfId="21743"/>
    <cellStyle name="ปกติ 6 3" xfId="3325"/>
    <cellStyle name="ปกติ 6 3 10" xfId="7335"/>
    <cellStyle name="ปกติ 6 3 10 2" xfId="12789"/>
    <cellStyle name="ปกติ 6 3 10 2 2" xfId="20740"/>
    <cellStyle name="ปกติ 6 3 10 3" xfId="16333"/>
    <cellStyle name="ปกติ 6 3 11" xfId="4871"/>
    <cellStyle name="ปกติ 6 3 11 2" xfId="10908"/>
    <cellStyle name="ปกติ 6 3 11 2 2" xfId="18876"/>
    <cellStyle name="ปกติ 6 3 11 3" xfId="14467"/>
    <cellStyle name="ปกติ 6 3 12" xfId="21745"/>
    <cellStyle name="ปกติ 6 3 2" xfId="3326"/>
    <cellStyle name="ปกติ 6 3 2 10" xfId="4872"/>
    <cellStyle name="ปกติ 6 3 2 10 2" xfId="10909"/>
    <cellStyle name="ปกติ 6 3 2 10 2 2" xfId="18877"/>
    <cellStyle name="ปกติ 6 3 2 10 3" xfId="14468"/>
    <cellStyle name="ปกติ 6 3 2 11" xfId="21746"/>
    <cellStyle name="ปกติ 6 3 2 2" xfId="3327"/>
    <cellStyle name="ปกติ 6 3 2 2 2" xfId="3328"/>
    <cellStyle name="ปกติ 6 3 2 2 2 2" xfId="3329"/>
    <cellStyle name="ปกติ 6 3 2 2 2 2 2" xfId="3330"/>
    <cellStyle name="ปกติ 6 3 2 2 2 2 2 2" xfId="5900"/>
    <cellStyle name="ปกติ 6 3 2 2 2 2 2 2 2" xfId="11854"/>
    <cellStyle name="ปกติ 6 3 2 2 2 2 2 2 2 2" xfId="19812"/>
    <cellStyle name="ปกติ 6 3 2 2 2 2 2 2 3" xfId="15403"/>
    <cellStyle name="ปกติ 6 3 2 2 2 2 2 3" xfId="8879"/>
    <cellStyle name="ปกติ 6 3 2 2 2 2 2 3 2" xfId="17296"/>
    <cellStyle name="ปกติ 6 3 2 2 2 2 2 4" xfId="9990"/>
    <cellStyle name="ปกติ 6 3 2 2 2 2 2 4 2" xfId="17970"/>
    <cellStyle name="ปกติ 6 3 2 2 2 2 2 5" xfId="13557"/>
    <cellStyle name="ปกติ 6 3 2 2 2 2 3" xfId="7339"/>
    <cellStyle name="ปกติ 6 3 2 2 2 2 3 2" xfId="12793"/>
    <cellStyle name="ปกติ 6 3 2 2 2 2 3 2 2" xfId="20744"/>
    <cellStyle name="ปกติ 6 3 2 2 2 2 3 3" xfId="16337"/>
    <cellStyle name="ปกติ 6 3 2 2 2 2 4" xfId="4875"/>
    <cellStyle name="ปกติ 6 3 2 2 2 2 4 2" xfId="10912"/>
    <cellStyle name="ปกติ 6 3 2 2 2 2 4 2 2" xfId="18880"/>
    <cellStyle name="ปกติ 6 3 2 2 2 2 4 3" xfId="14471"/>
    <cellStyle name="ปกติ 6 3 2 2 2 2 5" xfId="21749"/>
    <cellStyle name="ปกติ 6 3 2 2 2 3" xfId="3331"/>
    <cellStyle name="ปกติ 6 3 2 2 2 3 2" xfId="5899"/>
    <cellStyle name="ปกติ 6 3 2 2 2 3 2 2" xfId="11853"/>
    <cellStyle name="ปกติ 6 3 2 2 2 3 2 2 2" xfId="19811"/>
    <cellStyle name="ปกติ 6 3 2 2 2 3 2 3" xfId="15402"/>
    <cellStyle name="ปกติ 6 3 2 2 2 3 3" xfId="8880"/>
    <cellStyle name="ปกติ 6 3 2 2 2 3 3 2" xfId="17297"/>
    <cellStyle name="ปกติ 6 3 2 2 2 3 4" xfId="9991"/>
    <cellStyle name="ปกติ 6 3 2 2 2 3 4 2" xfId="17971"/>
    <cellStyle name="ปกติ 6 3 2 2 2 3 5" xfId="13558"/>
    <cellStyle name="ปกติ 6 3 2 2 2 4" xfId="7338"/>
    <cellStyle name="ปกติ 6 3 2 2 2 4 2" xfId="12792"/>
    <cellStyle name="ปกติ 6 3 2 2 2 4 2 2" xfId="20743"/>
    <cellStyle name="ปกติ 6 3 2 2 2 4 3" xfId="16336"/>
    <cellStyle name="ปกติ 6 3 2 2 2 5" xfId="4874"/>
    <cellStyle name="ปกติ 6 3 2 2 2 5 2" xfId="10911"/>
    <cellStyle name="ปกติ 6 3 2 2 2 5 2 2" xfId="18879"/>
    <cellStyle name="ปกติ 6 3 2 2 2 5 3" xfId="14470"/>
    <cellStyle name="ปกติ 6 3 2 2 2 6" xfId="21748"/>
    <cellStyle name="ปกติ 6 3 2 2 3" xfId="3332"/>
    <cellStyle name="ปกติ 6 3 2 2 3 2" xfId="3333"/>
    <cellStyle name="ปกติ 6 3 2 2 3 2 2" xfId="5901"/>
    <cellStyle name="ปกติ 6 3 2 2 3 2 2 2" xfId="11855"/>
    <cellStyle name="ปกติ 6 3 2 2 3 2 2 2 2" xfId="19813"/>
    <cellStyle name="ปกติ 6 3 2 2 3 2 2 3" xfId="15404"/>
    <cellStyle name="ปกติ 6 3 2 2 3 2 3" xfId="8881"/>
    <cellStyle name="ปกติ 6 3 2 2 3 2 3 2" xfId="17298"/>
    <cellStyle name="ปกติ 6 3 2 2 3 2 4" xfId="9992"/>
    <cellStyle name="ปกติ 6 3 2 2 3 2 4 2" xfId="17972"/>
    <cellStyle name="ปกติ 6 3 2 2 3 2 5" xfId="13559"/>
    <cellStyle name="ปกติ 6 3 2 2 3 3" xfId="7340"/>
    <cellStyle name="ปกติ 6 3 2 2 3 3 2" xfId="12794"/>
    <cellStyle name="ปกติ 6 3 2 2 3 3 2 2" xfId="20745"/>
    <cellStyle name="ปกติ 6 3 2 2 3 3 3" xfId="16338"/>
    <cellStyle name="ปกติ 6 3 2 2 3 4" xfId="4876"/>
    <cellStyle name="ปกติ 6 3 2 2 3 4 2" xfId="10913"/>
    <cellStyle name="ปกติ 6 3 2 2 3 4 2 2" xfId="18881"/>
    <cellStyle name="ปกติ 6 3 2 2 3 4 3" xfId="14472"/>
    <cellStyle name="ปกติ 6 3 2 2 3 5" xfId="21750"/>
    <cellStyle name="ปกติ 6 3 2 2 4" xfId="3334"/>
    <cellStyle name="ปกติ 6 3 2 2 4 2" xfId="5898"/>
    <cellStyle name="ปกติ 6 3 2 2 4 2 2" xfId="11852"/>
    <cellStyle name="ปกติ 6 3 2 2 4 2 2 2" xfId="19810"/>
    <cellStyle name="ปกติ 6 3 2 2 4 2 3" xfId="15401"/>
    <cellStyle name="ปกติ 6 3 2 2 4 3" xfId="8882"/>
    <cellStyle name="ปกติ 6 3 2 2 4 3 2" xfId="17299"/>
    <cellStyle name="ปกติ 6 3 2 2 4 4" xfId="9993"/>
    <cellStyle name="ปกติ 6 3 2 2 4 4 2" xfId="17973"/>
    <cellStyle name="ปกติ 6 3 2 2 4 5" xfId="13560"/>
    <cellStyle name="ปกติ 6 3 2 2 5" xfId="7337"/>
    <cellStyle name="ปกติ 6 3 2 2 5 2" xfId="12791"/>
    <cellStyle name="ปกติ 6 3 2 2 5 2 2" xfId="20742"/>
    <cellStyle name="ปกติ 6 3 2 2 5 3" xfId="16335"/>
    <cellStyle name="ปกติ 6 3 2 2 6" xfId="4873"/>
    <cellStyle name="ปกติ 6 3 2 2 6 2" xfId="10910"/>
    <cellStyle name="ปกติ 6 3 2 2 6 2 2" xfId="18878"/>
    <cellStyle name="ปกติ 6 3 2 2 6 3" xfId="14469"/>
    <cellStyle name="ปกติ 6 3 2 2 7" xfId="21747"/>
    <cellStyle name="ปกติ 6 3 2 3" xfId="3335"/>
    <cellStyle name="ปกติ 6 3 2 3 2" xfId="3336"/>
    <cellStyle name="ปกติ 6 3 2 3 2 2" xfId="3337"/>
    <cellStyle name="ปกติ 6 3 2 3 2 2 2" xfId="3338"/>
    <cellStyle name="ปกติ 6 3 2 3 2 2 2 2" xfId="5904"/>
    <cellStyle name="ปกติ 6 3 2 3 2 2 2 2 2" xfId="11858"/>
    <cellStyle name="ปกติ 6 3 2 3 2 2 2 2 2 2" xfId="19816"/>
    <cellStyle name="ปกติ 6 3 2 3 2 2 2 2 3" xfId="15407"/>
    <cellStyle name="ปกติ 6 3 2 3 2 2 2 3" xfId="8883"/>
    <cellStyle name="ปกติ 6 3 2 3 2 2 2 3 2" xfId="17300"/>
    <cellStyle name="ปกติ 6 3 2 3 2 2 2 4" xfId="9994"/>
    <cellStyle name="ปกติ 6 3 2 3 2 2 2 4 2" xfId="17974"/>
    <cellStyle name="ปกติ 6 3 2 3 2 2 2 5" xfId="13561"/>
    <cellStyle name="ปกติ 6 3 2 3 2 2 3" xfId="7343"/>
    <cellStyle name="ปกติ 6 3 2 3 2 2 3 2" xfId="12797"/>
    <cellStyle name="ปกติ 6 3 2 3 2 2 3 2 2" xfId="20748"/>
    <cellStyle name="ปกติ 6 3 2 3 2 2 3 3" xfId="16341"/>
    <cellStyle name="ปกติ 6 3 2 3 2 2 4" xfId="4879"/>
    <cellStyle name="ปกติ 6 3 2 3 2 2 4 2" xfId="10916"/>
    <cellStyle name="ปกติ 6 3 2 3 2 2 4 2 2" xfId="18884"/>
    <cellStyle name="ปกติ 6 3 2 3 2 2 4 3" xfId="14475"/>
    <cellStyle name="ปกติ 6 3 2 3 2 2 5" xfId="21753"/>
    <cellStyle name="ปกติ 6 3 2 3 2 3" xfId="3339"/>
    <cellStyle name="ปกติ 6 3 2 3 2 3 2" xfId="5903"/>
    <cellStyle name="ปกติ 6 3 2 3 2 3 2 2" xfId="11857"/>
    <cellStyle name="ปกติ 6 3 2 3 2 3 2 2 2" xfId="19815"/>
    <cellStyle name="ปกติ 6 3 2 3 2 3 2 3" xfId="15406"/>
    <cellStyle name="ปกติ 6 3 2 3 2 3 3" xfId="8884"/>
    <cellStyle name="ปกติ 6 3 2 3 2 3 3 2" xfId="17301"/>
    <cellStyle name="ปกติ 6 3 2 3 2 3 4" xfId="9995"/>
    <cellStyle name="ปกติ 6 3 2 3 2 3 4 2" xfId="17975"/>
    <cellStyle name="ปกติ 6 3 2 3 2 3 5" xfId="13562"/>
    <cellStyle name="ปกติ 6 3 2 3 2 4" xfId="7342"/>
    <cellStyle name="ปกติ 6 3 2 3 2 4 2" xfId="12796"/>
    <cellStyle name="ปกติ 6 3 2 3 2 4 2 2" xfId="20747"/>
    <cellStyle name="ปกติ 6 3 2 3 2 4 3" xfId="16340"/>
    <cellStyle name="ปกติ 6 3 2 3 2 5" xfId="4878"/>
    <cellStyle name="ปกติ 6 3 2 3 2 5 2" xfId="10915"/>
    <cellStyle name="ปกติ 6 3 2 3 2 5 2 2" xfId="18883"/>
    <cellStyle name="ปกติ 6 3 2 3 2 5 3" xfId="14474"/>
    <cellStyle name="ปกติ 6 3 2 3 2 6" xfId="21752"/>
    <cellStyle name="ปกติ 6 3 2 3 3" xfId="3340"/>
    <cellStyle name="ปกติ 6 3 2 3 3 2" xfId="3341"/>
    <cellStyle name="ปกติ 6 3 2 3 3 2 2" xfId="5905"/>
    <cellStyle name="ปกติ 6 3 2 3 3 2 2 2" xfId="11859"/>
    <cellStyle name="ปกติ 6 3 2 3 3 2 2 2 2" xfId="19817"/>
    <cellStyle name="ปกติ 6 3 2 3 3 2 2 3" xfId="15408"/>
    <cellStyle name="ปกติ 6 3 2 3 3 2 3" xfId="8885"/>
    <cellStyle name="ปกติ 6 3 2 3 3 2 3 2" xfId="17302"/>
    <cellStyle name="ปกติ 6 3 2 3 3 2 4" xfId="9996"/>
    <cellStyle name="ปกติ 6 3 2 3 3 2 4 2" xfId="17976"/>
    <cellStyle name="ปกติ 6 3 2 3 3 2 5" xfId="13563"/>
    <cellStyle name="ปกติ 6 3 2 3 3 3" xfId="7344"/>
    <cellStyle name="ปกติ 6 3 2 3 3 3 2" xfId="12798"/>
    <cellStyle name="ปกติ 6 3 2 3 3 3 2 2" xfId="20749"/>
    <cellStyle name="ปกติ 6 3 2 3 3 3 3" xfId="16342"/>
    <cellStyle name="ปกติ 6 3 2 3 3 4" xfId="4880"/>
    <cellStyle name="ปกติ 6 3 2 3 3 4 2" xfId="10917"/>
    <cellStyle name="ปกติ 6 3 2 3 3 4 2 2" xfId="18885"/>
    <cellStyle name="ปกติ 6 3 2 3 3 4 3" xfId="14476"/>
    <cellStyle name="ปกติ 6 3 2 3 3 5" xfId="21754"/>
    <cellStyle name="ปกติ 6 3 2 3 4" xfId="3342"/>
    <cellStyle name="ปกติ 6 3 2 3 4 2" xfId="5902"/>
    <cellStyle name="ปกติ 6 3 2 3 4 2 2" xfId="11856"/>
    <cellStyle name="ปกติ 6 3 2 3 4 2 2 2" xfId="19814"/>
    <cellStyle name="ปกติ 6 3 2 3 4 2 3" xfId="15405"/>
    <cellStyle name="ปกติ 6 3 2 3 4 3" xfId="8886"/>
    <cellStyle name="ปกติ 6 3 2 3 4 3 2" xfId="17303"/>
    <cellStyle name="ปกติ 6 3 2 3 4 4" xfId="9997"/>
    <cellStyle name="ปกติ 6 3 2 3 4 4 2" xfId="17977"/>
    <cellStyle name="ปกติ 6 3 2 3 4 5" xfId="13564"/>
    <cellStyle name="ปกติ 6 3 2 3 5" xfId="7341"/>
    <cellStyle name="ปกติ 6 3 2 3 5 2" xfId="12795"/>
    <cellStyle name="ปกติ 6 3 2 3 5 2 2" xfId="20746"/>
    <cellStyle name="ปกติ 6 3 2 3 5 3" xfId="16339"/>
    <cellStyle name="ปกติ 6 3 2 3 6" xfId="4877"/>
    <cellStyle name="ปกติ 6 3 2 3 6 2" xfId="10914"/>
    <cellStyle name="ปกติ 6 3 2 3 6 2 2" xfId="18882"/>
    <cellStyle name="ปกติ 6 3 2 3 6 3" xfId="14473"/>
    <cellStyle name="ปกติ 6 3 2 3 7" xfId="21751"/>
    <cellStyle name="ปกติ 6 3 2 4" xfId="3343"/>
    <cellStyle name="ปกติ 6 3 2 4 2" xfId="3344"/>
    <cellStyle name="ปกติ 6 3 2 4 2 2" xfId="3345"/>
    <cellStyle name="ปกติ 6 3 2 4 2 2 2" xfId="3346"/>
    <cellStyle name="ปกติ 6 3 2 4 2 2 2 2" xfId="5908"/>
    <cellStyle name="ปกติ 6 3 2 4 2 2 2 2 2" xfId="11862"/>
    <cellStyle name="ปกติ 6 3 2 4 2 2 2 2 2 2" xfId="19820"/>
    <cellStyle name="ปกติ 6 3 2 4 2 2 2 2 3" xfId="15411"/>
    <cellStyle name="ปกติ 6 3 2 4 2 2 2 3" xfId="8887"/>
    <cellStyle name="ปกติ 6 3 2 4 2 2 2 3 2" xfId="17304"/>
    <cellStyle name="ปกติ 6 3 2 4 2 2 2 4" xfId="9998"/>
    <cellStyle name="ปกติ 6 3 2 4 2 2 2 4 2" xfId="17978"/>
    <cellStyle name="ปกติ 6 3 2 4 2 2 2 5" xfId="13565"/>
    <cellStyle name="ปกติ 6 3 2 4 2 2 3" xfId="7347"/>
    <cellStyle name="ปกติ 6 3 2 4 2 2 3 2" xfId="12801"/>
    <cellStyle name="ปกติ 6 3 2 4 2 2 3 2 2" xfId="20752"/>
    <cellStyle name="ปกติ 6 3 2 4 2 2 3 3" xfId="16345"/>
    <cellStyle name="ปกติ 6 3 2 4 2 2 4" xfId="4883"/>
    <cellStyle name="ปกติ 6 3 2 4 2 2 4 2" xfId="10920"/>
    <cellStyle name="ปกติ 6 3 2 4 2 2 4 2 2" xfId="18888"/>
    <cellStyle name="ปกติ 6 3 2 4 2 2 4 3" xfId="14479"/>
    <cellStyle name="ปกติ 6 3 2 4 2 2 5" xfId="21757"/>
    <cellStyle name="ปกติ 6 3 2 4 2 3" xfId="3347"/>
    <cellStyle name="ปกติ 6 3 2 4 2 3 2" xfId="5907"/>
    <cellStyle name="ปกติ 6 3 2 4 2 3 2 2" xfId="11861"/>
    <cellStyle name="ปกติ 6 3 2 4 2 3 2 2 2" xfId="19819"/>
    <cellStyle name="ปกติ 6 3 2 4 2 3 2 3" xfId="15410"/>
    <cellStyle name="ปกติ 6 3 2 4 2 3 3" xfId="8888"/>
    <cellStyle name="ปกติ 6 3 2 4 2 3 3 2" xfId="17305"/>
    <cellStyle name="ปกติ 6 3 2 4 2 3 4" xfId="9999"/>
    <cellStyle name="ปกติ 6 3 2 4 2 3 4 2" xfId="17979"/>
    <cellStyle name="ปกติ 6 3 2 4 2 3 5" xfId="13566"/>
    <cellStyle name="ปกติ 6 3 2 4 2 4" xfId="7346"/>
    <cellStyle name="ปกติ 6 3 2 4 2 4 2" xfId="12800"/>
    <cellStyle name="ปกติ 6 3 2 4 2 4 2 2" xfId="20751"/>
    <cellStyle name="ปกติ 6 3 2 4 2 4 3" xfId="16344"/>
    <cellStyle name="ปกติ 6 3 2 4 2 5" xfId="4882"/>
    <cellStyle name="ปกติ 6 3 2 4 2 5 2" xfId="10919"/>
    <cellStyle name="ปกติ 6 3 2 4 2 5 2 2" xfId="18887"/>
    <cellStyle name="ปกติ 6 3 2 4 2 5 3" xfId="14478"/>
    <cellStyle name="ปกติ 6 3 2 4 2 6" xfId="21756"/>
    <cellStyle name="ปกติ 6 3 2 4 3" xfId="3348"/>
    <cellStyle name="ปกติ 6 3 2 4 3 2" xfId="3349"/>
    <cellStyle name="ปกติ 6 3 2 4 3 2 2" xfId="5909"/>
    <cellStyle name="ปกติ 6 3 2 4 3 2 2 2" xfId="11863"/>
    <cellStyle name="ปกติ 6 3 2 4 3 2 2 2 2" xfId="19821"/>
    <cellStyle name="ปกติ 6 3 2 4 3 2 2 3" xfId="15412"/>
    <cellStyle name="ปกติ 6 3 2 4 3 2 3" xfId="8889"/>
    <cellStyle name="ปกติ 6 3 2 4 3 2 3 2" xfId="17306"/>
    <cellStyle name="ปกติ 6 3 2 4 3 2 4" xfId="10000"/>
    <cellStyle name="ปกติ 6 3 2 4 3 2 4 2" xfId="17980"/>
    <cellStyle name="ปกติ 6 3 2 4 3 2 5" xfId="13567"/>
    <cellStyle name="ปกติ 6 3 2 4 3 3" xfId="7348"/>
    <cellStyle name="ปกติ 6 3 2 4 3 3 2" xfId="12802"/>
    <cellStyle name="ปกติ 6 3 2 4 3 3 2 2" xfId="20753"/>
    <cellStyle name="ปกติ 6 3 2 4 3 3 3" xfId="16346"/>
    <cellStyle name="ปกติ 6 3 2 4 3 4" xfId="4884"/>
    <cellStyle name="ปกติ 6 3 2 4 3 4 2" xfId="10921"/>
    <cellStyle name="ปกติ 6 3 2 4 3 4 2 2" xfId="18889"/>
    <cellStyle name="ปกติ 6 3 2 4 3 4 3" xfId="14480"/>
    <cellStyle name="ปกติ 6 3 2 4 3 5" xfId="21758"/>
    <cellStyle name="ปกติ 6 3 2 4 4" xfId="3350"/>
    <cellStyle name="ปกติ 6 3 2 4 4 2" xfId="5906"/>
    <cellStyle name="ปกติ 6 3 2 4 4 2 2" xfId="11860"/>
    <cellStyle name="ปกติ 6 3 2 4 4 2 2 2" xfId="19818"/>
    <cellStyle name="ปกติ 6 3 2 4 4 2 3" xfId="15409"/>
    <cellStyle name="ปกติ 6 3 2 4 4 3" xfId="8890"/>
    <cellStyle name="ปกติ 6 3 2 4 4 3 2" xfId="17307"/>
    <cellStyle name="ปกติ 6 3 2 4 4 4" xfId="10001"/>
    <cellStyle name="ปกติ 6 3 2 4 4 4 2" xfId="17981"/>
    <cellStyle name="ปกติ 6 3 2 4 4 5" xfId="13568"/>
    <cellStyle name="ปกติ 6 3 2 4 5" xfId="7345"/>
    <cellStyle name="ปกติ 6 3 2 4 5 2" xfId="12799"/>
    <cellStyle name="ปกติ 6 3 2 4 5 2 2" xfId="20750"/>
    <cellStyle name="ปกติ 6 3 2 4 5 3" xfId="16343"/>
    <cellStyle name="ปกติ 6 3 2 4 6" xfId="4881"/>
    <cellStyle name="ปกติ 6 3 2 4 6 2" xfId="10918"/>
    <cellStyle name="ปกติ 6 3 2 4 6 2 2" xfId="18886"/>
    <cellStyle name="ปกติ 6 3 2 4 6 3" xfId="14477"/>
    <cellStyle name="ปกติ 6 3 2 4 7" xfId="21755"/>
    <cellStyle name="ปกติ 6 3 2 5" xfId="3351"/>
    <cellStyle name="ปกติ 6 3 2 5 2" xfId="3352"/>
    <cellStyle name="ปกติ 6 3 2 5 2 2" xfId="3353"/>
    <cellStyle name="ปกติ 6 3 2 5 2 2 2" xfId="5911"/>
    <cellStyle name="ปกติ 6 3 2 5 2 2 2 2" xfId="11865"/>
    <cellStyle name="ปกติ 6 3 2 5 2 2 2 2 2" xfId="19823"/>
    <cellStyle name="ปกติ 6 3 2 5 2 2 2 3" xfId="15414"/>
    <cellStyle name="ปกติ 6 3 2 5 2 2 3" xfId="8891"/>
    <cellStyle name="ปกติ 6 3 2 5 2 2 3 2" xfId="17308"/>
    <cellStyle name="ปกติ 6 3 2 5 2 2 4" xfId="10002"/>
    <cellStyle name="ปกติ 6 3 2 5 2 2 4 2" xfId="17982"/>
    <cellStyle name="ปกติ 6 3 2 5 2 2 5" xfId="13569"/>
    <cellStyle name="ปกติ 6 3 2 5 2 3" xfId="7350"/>
    <cellStyle name="ปกติ 6 3 2 5 2 3 2" xfId="12804"/>
    <cellStyle name="ปกติ 6 3 2 5 2 3 2 2" xfId="20755"/>
    <cellStyle name="ปกติ 6 3 2 5 2 3 3" xfId="16348"/>
    <cellStyle name="ปกติ 6 3 2 5 2 4" xfId="4886"/>
    <cellStyle name="ปกติ 6 3 2 5 2 4 2" xfId="10923"/>
    <cellStyle name="ปกติ 6 3 2 5 2 4 2 2" xfId="18891"/>
    <cellStyle name="ปกติ 6 3 2 5 2 4 3" xfId="14482"/>
    <cellStyle name="ปกติ 6 3 2 5 2 5" xfId="21760"/>
    <cellStyle name="ปกติ 6 3 2 5 3" xfId="3354"/>
    <cellStyle name="ปกติ 6 3 2 5 3 2" xfId="5910"/>
    <cellStyle name="ปกติ 6 3 2 5 3 2 2" xfId="11864"/>
    <cellStyle name="ปกติ 6 3 2 5 3 2 2 2" xfId="19822"/>
    <cellStyle name="ปกติ 6 3 2 5 3 2 3" xfId="15413"/>
    <cellStyle name="ปกติ 6 3 2 5 3 3" xfId="8892"/>
    <cellStyle name="ปกติ 6 3 2 5 3 3 2" xfId="17309"/>
    <cellStyle name="ปกติ 6 3 2 5 3 4" xfId="10003"/>
    <cellStyle name="ปกติ 6 3 2 5 3 4 2" xfId="17983"/>
    <cellStyle name="ปกติ 6 3 2 5 3 5" xfId="13570"/>
    <cellStyle name="ปกติ 6 3 2 5 4" xfId="7349"/>
    <cellStyle name="ปกติ 6 3 2 5 4 2" xfId="12803"/>
    <cellStyle name="ปกติ 6 3 2 5 4 2 2" xfId="20754"/>
    <cellStyle name="ปกติ 6 3 2 5 4 3" xfId="16347"/>
    <cellStyle name="ปกติ 6 3 2 5 5" xfId="4885"/>
    <cellStyle name="ปกติ 6 3 2 5 5 2" xfId="10922"/>
    <cellStyle name="ปกติ 6 3 2 5 5 2 2" xfId="18890"/>
    <cellStyle name="ปกติ 6 3 2 5 5 3" xfId="14481"/>
    <cellStyle name="ปกติ 6 3 2 5 6" xfId="21759"/>
    <cellStyle name="ปกติ 6 3 2 6" xfId="3355"/>
    <cellStyle name="ปกติ 6 3 2 6 2" xfId="3356"/>
    <cellStyle name="ปกติ 6 3 2 6 2 2" xfId="3357"/>
    <cellStyle name="ปกติ 6 3 2 6 2 2 2" xfId="5913"/>
    <cellStyle name="ปกติ 6 3 2 6 2 2 2 2" xfId="11867"/>
    <cellStyle name="ปกติ 6 3 2 6 2 2 2 2 2" xfId="19825"/>
    <cellStyle name="ปกติ 6 3 2 6 2 2 2 3" xfId="15416"/>
    <cellStyle name="ปกติ 6 3 2 6 2 2 3" xfId="8893"/>
    <cellStyle name="ปกติ 6 3 2 6 2 2 3 2" xfId="17310"/>
    <cellStyle name="ปกติ 6 3 2 6 2 2 4" xfId="10004"/>
    <cellStyle name="ปกติ 6 3 2 6 2 2 4 2" xfId="17984"/>
    <cellStyle name="ปกติ 6 3 2 6 2 2 5" xfId="13571"/>
    <cellStyle name="ปกติ 6 3 2 6 2 3" xfId="7352"/>
    <cellStyle name="ปกติ 6 3 2 6 2 3 2" xfId="12806"/>
    <cellStyle name="ปกติ 6 3 2 6 2 3 2 2" xfId="20757"/>
    <cellStyle name="ปกติ 6 3 2 6 2 3 3" xfId="16350"/>
    <cellStyle name="ปกติ 6 3 2 6 2 4" xfId="4888"/>
    <cellStyle name="ปกติ 6 3 2 6 2 4 2" xfId="10925"/>
    <cellStyle name="ปกติ 6 3 2 6 2 4 2 2" xfId="18893"/>
    <cellStyle name="ปกติ 6 3 2 6 2 4 3" xfId="14484"/>
    <cellStyle name="ปกติ 6 3 2 6 2 5" xfId="21762"/>
    <cellStyle name="ปกติ 6 3 2 6 3" xfId="3358"/>
    <cellStyle name="ปกติ 6 3 2 6 3 2" xfId="5912"/>
    <cellStyle name="ปกติ 6 3 2 6 3 2 2" xfId="11866"/>
    <cellStyle name="ปกติ 6 3 2 6 3 2 2 2" xfId="19824"/>
    <cellStyle name="ปกติ 6 3 2 6 3 2 3" xfId="15415"/>
    <cellStyle name="ปกติ 6 3 2 6 3 3" xfId="8894"/>
    <cellStyle name="ปกติ 6 3 2 6 3 3 2" xfId="17311"/>
    <cellStyle name="ปกติ 6 3 2 6 3 4" xfId="10005"/>
    <cellStyle name="ปกติ 6 3 2 6 3 4 2" xfId="17985"/>
    <cellStyle name="ปกติ 6 3 2 6 3 5" xfId="13572"/>
    <cellStyle name="ปกติ 6 3 2 6 4" xfId="7351"/>
    <cellStyle name="ปกติ 6 3 2 6 4 2" xfId="12805"/>
    <cellStyle name="ปกติ 6 3 2 6 4 2 2" xfId="20756"/>
    <cellStyle name="ปกติ 6 3 2 6 4 3" xfId="16349"/>
    <cellStyle name="ปกติ 6 3 2 6 5" xfId="4887"/>
    <cellStyle name="ปกติ 6 3 2 6 5 2" xfId="10924"/>
    <cellStyle name="ปกติ 6 3 2 6 5 2 2" xfId="18892"/>
    <cellStyle name="ปกติ 6 3 2 6 5 3" xfId="14483"/>
    <cellStyle name="ปกติ 6 3 2 6 6" xfId="21761"/>
    <cellStyle name="ปกติ 6 3 2 7" xfId="3359"/>
    <cellStyle name="ปกติ 6 3 2 7 2" xfId="3360"/>
    <cellStyle name="ปกติ 6 3 2 7 2 2" xfId="5914"/>
    <cellStyle name="ปกติ 6 3 2 7 2 2 2" xfId="11868"/>
    <cellStyle name="ปกติ 6 3 2 7 2 2 2 2" xfId="19826"/>
    <cellStyle name="ปกติ 6 3 2 7 2 2 3" xfId="15417"/>
    <cellStyle name="ปกติ 6 3 2 7 2 3" xfId="8895"/>
    <cellStyle name="ปกติ 6 3 2 7 2 3 2" xfId="17312"/>
    <cellStyle name="ปกติ 6 3 2 7 2 4" xfId="10006"/>
    <cellStyle name="ปกติ 6 3 2 7 2 4 2" xfId="17986"/>
    <cellStyle name="ปกติ 6 3 2 7 2 5" xfId="13573"/>
    <cellStyle name="ปกติ 6 3 2 7 3" xfId="7353"/>
    <cellStyle name="ปกติ 6 3 2 7 3 2" xfId="12807"/>
    <cellStyle name="ปกติ 6 3 2 7 3 2 2" xfId="20758"/>
    <cellStyle name="ปกติ 6 3 2 7 3 3" xfId="16351"/>
    <cellStyle name="ปกติ 6 3 2 7 4" xfId="4889"/>
    <cellStyle name="ปกติ 6 3 2 7 4 2" xfId="10926"/>
    <cellStyle name="ปกติ 6 3 2 7 4 2 2" xfId="18894"/>
    <cellStyle name="ปกติ 6 3 2 7 4 3" xfId="14485"/>
    <cellStyle name="ปกติ 6 3 2 7 5" xfId="21763"/>
    <cellStyle name="ปกติ 6 3 2 8" xfId="3361"/>
    <cellStyle name="ปกติ 6 3 2 8 2" xfId="5897"/>
    <cellStyle name="ปกติ 6 3 2 8 2 2" xfId="11851"/>
    <cellStyle name="ปกติ 6 3 2 8 2 2 2" xfId="19809"/>
    <cellStyle name="ปกติ 6 3 2 8 2 3" xfId="15400"/>
    <cellStyle name="ปกติ 6 3 2 8 3" xfId="8896"/>
    <cellStyle name="ปกติ 6 3 2 8 3 2" xfId="17313"/>
    <cellStyle name="ปกติ 6 3 2 8 4" xfId="10007"/>
    <cellStyle name="ปกติ 6 3 2 8 4 2" xfId="17987"/>
    <cellStyle name="ปกติ 6 3 2 8 5" xfId="13574"/>
    <cellStyle name="ปกติ 6 3 2 9" xfId="7336"/>
    <cellStyle name="ปกติ 6 3 2 9 2" xfId="12790"/>
    <cellStyle name="ปกติ 6 3 2 9 2 2" xfId="20741"/>
    <cellStyle name="ปกติ 6 3 2 9 3" xfId="16334"/>
    <cellStyle name="ปกติ 6 3 3" xfId="3362"/>
    <cellStyle name="ปกติ 6 3 3 2" xfId="3363"/>
    <cellStyle name="ปกติ 6 3 3 2 2" xfId="3364"/>
    <cellStyle name="ปกติ 6 3 3 2 2 2" xfId="3365"/>
    <cellStyle name="ปกติ 6 3 3 2 2 2 2" xfId="5917"/>
    <cellStyle name="ปกติ 6 3 3 2 2 2 2 2" xfId="11871"/>
    <cellStyle name="ปกติ 6 3 3 2 2 2 2 2 2" xfId="19829"/>
    <cellStyle name="ปกติ 6 3 3 2 2 2 2 3" xfId="15420"/>
    <cellStyle name="ปกติ 6 3 3 2 2 2 3" xfId="8897"/>
    <cellStyle name="ปกติ 6 3 3 2 2 2 3 2" xfId="17314"/>
    <cellStyle name="ปกติ 6 3 3 2 2 2 4" xfId="10008"/>
    <cellStyle name="ปกติ 6 3 3 2 2 2 4 2" xfId="17988"/>
    <cellStyle name="ปกติ 6 3 3 2 2 2 5" xfId="13575"/>
    <cellStyle name="ปกติ 6 3 3 2 2 3" xfId="7356"/>
    <cellStyle name="ปกติ 6 3 3 2 2 3 2" xfId="12810"/>
    <cellStyle name="ปกติ 6 3 3 2 2 3 2 2" xfId="20761"/>
    <cellStyle name="ปกติ 6 3 3 2 2 3 3" xfId="16354"/>
    <cellStyle name="ปกติ 6 3 3 2 2 4" xfId="4892"/>
    <cellStyle name="ปกติ 6 3 3 2 2 4 2" xfId="10929"/>
    <cellStyle name="ปกติ 6 3 3 2 2 4 2 2" xfId="18897"/>
    <cellStyle name="ปกติ 6 3 3 2 2 4 3" xfId="14488"/>
    <cellStyle name="ปกติ 6 3 3 2 2 5" xfId="21766"/>
    <cellStyle name="ปกติ 6 3 3 2 3" xfId="3366"/>
    <cellStyle name="ปกติ 6 3 3 2 3 2" xfId="5916"/>
    <cellStyle name="ปกติ 6 3 3 2 3 2 2" xfId="11870"/>
    <cellStyle name="ปกติ 6 3 3 2 3 2 2 2" xfId="19828"/>
    <cellStyle name="ปกติ 6 3 3 2 3 2 3" xfId="15419"/>
    <cellStyle name="ปกติ 6 3 3 2 3 3" xfId="8898"/>
    <cellStyle name="ปกติ 6 3 3 2 3 3 2" xfId="17315"/>
    <cellStyle name="ปกติ 6 3 3 2 3 4" xfId="10009"/>
    <cellStyle name="ปกติ 6 3 3 2 3 4 2" xfId="17989"/>
    <cellStyle name="ปกติ 6 3 3 2 3 5" xfId="13576"/>
    <cellStyle name="ปกติ 6 3 3 2 4" xfId="7355"/>
    <cellStyle name="ปกติ 6 3 3 2 4 2" xfId="12809"/>
    <cellStyle name="ปกติ 6 3 3 2 4 2 2" xfId="20760"/>
    <cellStyle name="ปกติ 6 3 3 2 4 3" xfId="16353"/>
    <cellStyle name="ปกติ 6 3 3 2 5" xfId="4891"/>
    <cellStyle name="ปกติ 6 3 3 2 5 2" xfId="10928"/>
    <cellStyle name="ปกติ 6 3 3 2 5 2 2" xfId="18896"/>
    <cellStyle name="ปกติ 6 3 3 2 5 3" xfId="14487"/>
    <cellStyle name="ปกติ 6 3 3 2 6" xfId="21765"/>
    <cellStyle name="ปกติ 6 3 3 3" xfId="3367"/>
    <cellStyle name="ปกติ 6 3 3 3 2" xfId="3368"/>
    <cellStyle name="ปกติ 6 3 3 3 2 2" xfId="5918"/>
    <cellStyle name="ปกติ 6 3 3 3 2 2 2" xfId="11872"/>
    <cellStyle name="ปกติ 6 3 3 3 2 2 2 2" xfId="19830"/>
    <cellStyle name="ปกติ 6 3 3 3 2 2 3" xfId="15421"/>
    <cellStyle name="ปกติ 6 3 3 3 2 3" xfId="8899"/>
    <cellStyle name="ปกติ 6 3 3 3 2 3 2" xfId="17316"/>
    <cellStyle name="ปกติ 6 3 3 3 2 4" xfId="10010"/>
    <cellStyle name="ปกติ 6 3 3 3 2 4 2" xfId="17990"/>
    <cellStyle name="ปกติ 6 3 3 3 2 5" xfId="13577"/>
    <cellStyle name="ปกติ 6 3 3 3 3" xfId="7357"/>
    <cellStyle name="ปกติ 6 3 3 3 3 2" xfId="12811"/>
    <cellStyle name="ปกติ 6 3 3 3 3 2 2" xfId="20762"/>
    <cellStyle name="ปกติ 6 3 3 3 3 3" xfId="16355"/>
    <cellStyle name="ปกติ 6 3 3 3 4" xfId="4893"/>
    <cellStyle name="ปกติ 6 3 3 3 4 2" xfId="10930"/>
    <cellStyle name="ปกติ 6 3 3 3 4 2 2" xfId="18898"/>
    <cellStyle name="ปกติ 6 3 3 3 4 3" xfId="14489"/>
    <cellStyle name="ปกติ 6 3 3 3 5" xfId="21767"/>
    <cellStyle name="ปกติ 6 3 3 4" xfId="3369"/>
    <cellStyle name="ปกติ 6 3 3 4 2" xfId="5915"/>
    <cellStyle name="ปกติ 6 3 3 4 2 2" xfId="11869"/>
    <cellStyle name="ปกติ 6 3 3 4 2 2 2" xfId="19827"/>
    <cellStyle name="ปกติ 6 3 3 4 2 3" xfId="15418"/>
    <cellStyle name="ปกติ 6 3 3 4 3" xfId="8900"/>
    <cellStyle name="ปกติ 6 3 3 4 3 2" xfId="17317"/>
    <cellStyle name="ปกติ 6 3 3 4 4" xfId="10011"/>
    <cellStyle name="ปกติ 6 3 3 4 4 2" xfId="17991"/>
    <cellStyle name="ปกติ 6 3 3 4 5" xfId="13578"/>
    <cellStyle name="ปกติ 6 3 3 5" xfId="7354"/>
    <cellStyle name="ปกติ 6 3 3 5 2" xfId="12808"/>
    <cellStyle name="ปกติ 6 3 3 5 2 2" xfId="20759"/>
    <cellStyle name="ปกติ 6 3 3 5 3" xfId="16352"/>
    <cellStyle name="ปกติ 6 3 3 6" xfId="4890"/>
    <cellStyle name="ปกติ 6 3 3 6 2" xfId="10927"/>
    <cellStyle name="ปกติ 6 3 3 6 2 2" xfId="18895"/>
    <cellStyle name="ปกติ 6 3 3 6 3" xfId="14486"/>
    <cellStyle name="ปกติ 6 3 3 7" xfId="21764"/>
    <cellStyle name="ปกติ 6 3 4" xfId="3370"/>
    <cellStyle name="ปกติ 6 3 4 2" xfId="3371"/>
    <cellStyle name="ปกติ 6 3 4 2 2" xfId="3372"/>
    <cellStyle name="ปกติ 6 3 4 2 2 2" xfId="3373"/>
    <cellStyle name="ปกติ 6 3 4 2 2 2 2" xfId="5921"/>
    <cellStyle name="ปกติ 6 3 4 2 2 2 2 2" xfId="11875"/>
    <cellStyle name="ปกติ 6 3 4 2 2 2 2 2 2" xfId="19833"/>
    <cellStyle name="ปกติ 6 3 4 2 2 2 2 3" xfId="15424"/>
    <cellStyle name="ปกติ 6 3 4 2 2 2 3" xfId="8901"/>
    <cellStyle name="ปกติ 6 3 4 2 2 2 3 2" xfId="17318"/>
    <cellStyle name="ปกติ 6 3 4 2 2 2 4" xfId="10012"/>
    <cellStyle name="ปกติ 6 3 4 2 2 2 4 2" xfId="17992"/>
    <cellStyle name="ปกติ 6 3 4 2 2 2 5" xfId="13579"/>
    <cellStyle name="ปกติ 6 3 4 2 2 3" xfId="7360"/>
    <cellStyle name="ปกติ 6 3 4 2 2 3 2" xfId="12814"/>
    <cellStyle name="ปกติ 6 3 4 2 2 3 2 2" xfId="20765"/>
    <cellStyle name="ปกติ 6 3 4 2 2 3 3" xfId="16358"/>
    <cellStyle name="ปกติ 6 3 4 2 2 4" xfId="4896"/>
    <cellStyle name="ปกติ 6 3 4 2 2 4 2" xfId="10933"/>
    <cellStyle name="ปกติ 6 3 4 2 2 4 2 2" xfId="18901"/>
    <cellStyle name="ปกติ 6 3 4 2 2 4 3" xfId="14492"/>
    <cellStyle name="ปกติ 6 3 4 2 2 5" xfId="21770"/>
    <cellStyle name="ปกติ 6 3 4 2 3" xfId="3374"/>
    <cellStyle name="ปกติ 6 3 4 2 3 2" xfId="5920"/>
    <cellStyle name="ปกติ 6 3 4 2 3 2 2" xfId="11874"/>
    <cellStyle name="ปกติ 6 3 4 2 3 2 2 2" xfId="19832"/>
    <cellStyle name="ปกติ 6 3 4 2 3 2 3" xfId="15423"/>
    <cellStyle name="ปกติ 6 3 4 2 3 3" xfId="8902"/>
    <cellStyle name="ปกติ 6 3 4 2 3 3 2" xfId="17319"/>
    <cellStyle name="ปกติ 6 3 4 2 3 4" xfId="10013"/>
    <cellStyle name="ปกติ 6 3 4 2 3 4 2" xfId="17993"/>
    <cellStyle name="ปกติ 6 3 4 2 3 5" xfId="13580"/>
    <cellStyle name="ปกติ 6 3 4 2 4" xfId="7359"/>
    <cellStyle name="ปกติ 6 3 4 2 4 2" xfId="12813"/>
    <cellStyle name="ปกติ 6 3 4 2 4 2 2" xfId="20764"/>
    <cellStyle name="ปกติ 6 3 4 2 4 3" xfId="16357"/>
    <cellStyle name="ปกติ 6 3 4 2 5" xfId="4895"/>
    <cellStyle name="ปกติ 6 3 4 2 5 2" xfId="10932"/>
    <cellStyle name="ปกติ 6 3 4 2 5 2 2" xfId="18900"/>
    <cellStyle name="ปกติ 6 3 4 2 5 3" xfId="14491"/>
    <cellStyle name="ปกติ 6 3 4 2 6" xfId="21769"/>
    <cellStyle name="ปกติ 6 3 4 3" xfId="3375"/>
    <cellStyle name="ปกติ 6 3 4 3 2" xfId="3376"/>
    <cellStyle name="ปกติ 6 3 4 3 2 2" xfId="5922"/>
    <cellStyle name="ปกติ 6 3 4 3 2 2 2" xfId="11876"/>
    <cellStyle name="ปกติ 6 3 4 3 2 2 2 2" xfId="19834"/>
    <cellStyle name="ปกติ 6 3 4 3 2 2 3" xfId="15425"/>
    <cellStyle name="ปกติ 6 3 4 3 2 3" xfId="8903"/>
    <cellStyle name="ปกติ 6 3 4 3 2 3 2" xfId="17320"/>
    <cellStyle name="ปกติ 6 3 4 3 2 4" xfId="10014"/>
    <cellStyle name="ปกติ 6 3 4 3 2 4 2" xfId="17994"/>
    <cellStyle name="ปกติ 6 3 4 3 2 5" xfId="13581"/>
    <cellStyle name="ปกติ 6 3 4 3 3" xfId="7361"/>
    <cellStyle name="ปกติ 6 3 4 3 3 2" xfId="12815"/>
    <cellStyle name="ปกติ 6 3 4 3 3 2 2" xfId="20766"/>
    <cellStyle name="ปกติ 6 3 4 3 3 3" xfId="16359"/>
    <cellStyle name="ปกติ 6 3 4 3 4" xfId="4897"/>
    <cellStyle name="ปกติ 6 3 4 3 4 2" xfId="10934"/>
    <cellStyle name="ปกติ 6 3 4 3 4 2 2" xfId="18902"/>
    <cellStyle name="ปกติ 6 3 4 3 4 3" xfId="14493"/>
    <cellStyle name="ปกติ 6 3 4 3 5" xfId="21771"/>
    <cellStyle name="ปกติ 6 3 4 4" xfId="3377"/>
    <cellStyle name="ปกติ 6 3 4 4 2" xfId="5919"/>
    <cellStyle name="ปกติ 6 3 4 4 2 2" xfId="11873"/>
    <cellStyle name="ปกติ 6 3 4 4 2 2 2" xfId="19831"/>
    <cellStyle name="ปกติ 6 3 4 4 2 3" xfId="15422"/>
    <cellStyle name="ปกติ 6 3 4 4 3" xfId="8904"/>
    <cellStyle name="ปกติ 6 3 4 4 3 2" xfId="17321"/>
    <cellStyle name="ปกติ 6 3 4 4 4" xfId="10015"/>
    <cellStyle name="ปกติ 6 3 4 4 4 2" xfId="17995"/>
    <cellStyle name="ปกติ 6 3 4 4 5" xfId="13582"/>
    <cellStyle name="ปกติ 6 3 4 5" xfId="7358"/>
    <cellStyle name="ปกติ 6 3 4 5 2" xfId="12812"/>
    <cellStyle name="ปกติ 6 3 4 5 2 2" xfId="20763"/>
    <cellStyle name="ปกติ 6 3 4 5 3" xfId="16356"/>
    <cellStyle name="ปกติ 6 3 4 6" xfId="4894"/>
    <cellStyle name="ปกติ 6 3 4 6 2" xfId="10931"/>
    <cellStyle name="ปกติ 6 3 4 6 2 2" xfId="18899"/>
    <cellStyle name="ปกติ 6 3 4 6 3" xfId="14490"/>
    <cellStyle name="ปกติ 6 3 4 7" xfId="21768"/>
    <cellStyle name="ปกติ 6 3 5" xfId="3378"/>
    <cellStyle name="ปกติ 6 3 5 2" xfId="3379"/>
    <cellStyle name="ปกติ 6 3 5 2 2" xfId="3380"/>
    <cellStyle name="ปกติ 6 3 5 2 2 2" xfId="3381"/>
    <cellStyle name="ปกติ 6 3 5 2 2 2 2" xfId="5925"/>
    <cellStyle name="ปกติ 6 3 5 2 2 2 2 2" xfId="11879"/>
    <cellStyle name="ปกติ 6 3 5 2 2 2 2 2 2" xfId="19837"/>
    <cellStyle name="ปกติ 6 3 5 2 2 2 2 3" xfId="15428"/>
    <cellStyle name="ปกติ 6 3 5 2 2 2 3" xfId="8905"/>
    <cellStyle name="ปกติ 6 3 5 2 2 2 3 2" xfId="17322"/>
    <cellStyle name="ปกติ 6 3 5 2 2 2 4" xfId="10016"/>
    <cellStyle name="ปกติ 6 3 5 2 2 2 4 2" xfId="17996"/>
    <cellStyle name="ปกติ 6 3 5 2 2 2 5" xfId="13583"/>
    <cellStyle name="ปกติ 6 3 5 2 2 3" xfId="7364"/>
    <cellStyle name="ปกติ 6 3 5 2 2 3 2" xfId="12818"/>
    <cellStyle name="ปกติ 6 3 5 2 2 3 2 2" xfId="20769"/>
    <cellStyle name="ปกติ 6 3 5 2 2 3 3" xfId="16362"/>
    <cellStyle name="ปกติ 6 3 5 2 2 4" xfId="4900"/>
    <cellStyle name="ปกติ 6 3 5 2 2 4 2" xfId="10937"/>
    <cellStyle name="ปกติ 6 3 5 2 2 4 2 2" xfId="18905"/>
    <cellStyle name="ปกติ 6 3 5 2 2 4 3" xfId="14496"/>
    <cellStyle name="ปกติ 6 3 5 2 2 5" xfId="21774"/>
    <cellStyle name="ปกติ 6 3 5 2 3" xfId="3382"/>
    <cellStyle name="ปกติ 6 3 5 2 3 2" xfId="5924"/>
    <cellStyle name="ปกติ 6 3 5 2 3 2 2" xfId="11878"/>
    <cellStyle name="ปกติ 6 3 5 2 3 2 2 2" xfId="19836"/>
    <cellStyle name="ปกติ 6 3 5 2 3 2 3" xfId="15427"/>
    <cellStyle name="ปกติ 6 3 5 2 3 3" xfId="8906"/>
    <cellStyle name="ปกติ 6 3 5 2 3 3 2" xfId="17323"/>
    <cellStyle name="ปกติ 6 3 5 2 3 4" xfId="10017"/>
    <cellStyle name="ปกติ 6 3 5 2 3 4 2" xfId="17997"/>
    <cellStyle name="ปกติ 6 3 5 2 3 5" xfId="13584"/>
    <cellStyle name="ปกติ 6 3 5 2 4" xfId="7363"/>
    <cellStyle name="ปกติ 6 3 5 2 4 2" xfId="12817"/>
    <cellStyle name="ปกติ 6 3 5 2 4 2 2" xfId="20768"/>
    <cellStyle name="ปกติ 6 3 5 2 4 3" xfId="16361"/>
    <cellStyle name="ปกติ 6 3 5 2 5" xfId="4899"/>
    <cellStyle name="ปกติ 6 3 5 2 5 2" xfId="10936"/>
    <cellStyle name="ปกติ 6 3 5 2 5 2 2" xfId="18904"/>
    <cellStyle name="ปกติ 6 3 5 2 5 3" xfId="14495"/>
    <cellStyle name="ปกติ 6 3 5 2 6" xfId="21773"/>
    <cellStyle name="ปกติ 6 3 5 3" xfId="3383"/>
    <cellStyle name="ปกติ 6 3 5 3 2" xfId="3384"/>
    <cellStyle name="ปกติ 6 3 5 3 2 2" xfId="5926"/>
    <cellStyle name="ปกติ 6 3 5 3 2 2 2" xfId="11880"/>
    <cellStyle name="ปกติ 6 3 5 3 2 2 2 2" xfId="19838"/>
    <cellStyle name="ปกติ 6 3 5 3 2 2 3" xfId="15429"/>
    <cellStyle name="ปกติ 6 3 5 3 2 3" xfId="8907"/>
    <cellStyle name="ปกติ 6 3 5 3 2 3 2" xfId="17324"/>
    <cellStyle name="ปกติ 6 3 5 3 2 4" xfId="10018"/>
    <cellStyle name="ปกติ 6 3 5 3 2 4 2" xfId="17998"/>
    <cellStyle name="ปกติ 6 3 5 3 2 5" xfId="13585"/>
    <cellStyle name="ปกติ 6 3 5 3 3" xfId="7365"/>
    <cellStyle name="ปกติ 6 3 5 3 3 2" xfId="12819"/>
    <cellStyle name="ปกติ 6 3 5 3 3 2 2" xfId="20770"/>
    <cellStyle name="ปกติ 6 3 5 3 3 3" xfId="16363"/>
    <cellStyle name="ปกติ 6 3 5 3 4" xfId="4901"/>
    <cellStyle name="ปกติ 6 3 5 3 4 2" xfId="10938"/>
    <cellStyle name="ปกติ 6 3 5 3 4 2 2" xfId="18906"/>
    <cellStyle name="ปกติ 6 3 5 3 4 3" xfId="14497"/>
    <cellStyle name="ปกติ 6 3 5 3 5" xfId="21775"/>
    <cellStyle name="ปกติ 6 3 5 4" xfId="3385"/>
    <cellStyle name="ปกติ 6 3 5 4 2" xfId="5923"/>
    <cellStyle name="ปกติ 6 3 5 4 2 2" xfId="11877"/>
    <cellStyle name="ปกติ 6 3 5 4 2 2 2" xfId="19835"/>
    <cellStyle name="ปกติ 6 3 5 4 2 3" xfId="15426"/>
    <cellStyle name="ปกติ 6 3 5 4 3" xfId="8908"/>
    <cellStyle name="ปกติ 6 3 5 4 3 2" xfId="17325"/>
    <cellStyle name="ปกติ 6 3 5 4 4" xfId="10019"/>
    <cellStyle name="ปกติ 6 3 5 4 4 2" xfId="17999"/>
    <cellStyle name="ปกติ 6 3 5 4 5" xfId="13586"/>
    <cellStyle name="ปกติ 6 3 5 5" xfId="7362"/>
    <cellStyle name="ปกติ 6 3 5 5 2" xfId="12816"/>
    <cellStyle name="ปกติ 6 3 5 5 2 2" xfId="20767"/>
    <cellStyle name="ปกติ 6 3 5 5 3" xfId="16360"/>
    <cellStyle name="ปกติ 6 3 5 6" xfId="4898"/>
    <cellStyle name="ปกติ 6 3 5 6 2" xfId="10935"/>
    <cellStyle name="ปกติ 6 3 5 6 2 2" xfId="18903"/>
    <cellStyle name="ปกติ 6 3 5 6 3" xfId="14494"/>
    <cellStyle name="ปกติ 6 3 5 7" xfId="21772"/>
    <cellStyle name="ปกติ 6 3 6" xfId="3386"/>
    <cellStyle name="ปกติ 6 3 6 2" xfId="3387"/>
    <cellStyle name="ปกติ 6 3 6 2 2" xfId="3388"/>
    <cellStyle name="ปกติ 6 3 6 2 2 2" xfId="5928"/>
    <cellStyle name="ปกติ 6 3 6 2 2 2 2" xfId="11882"/>
    <cellStyle name="ปกติ 6 3 6 2 2 2 2 2" xfId="19840"/>
    <cellStyle name="ปกติ 6 3 6 2 2 2 3" xfId="15431"/>
    <cellStyle name="ปกติ 6 3 6 2 2 3" xfId="8909"/>
    <cellStyle name="ปกติ 6 3 6 2 2 3 2" xfId="17326"/>
    <cellStyle name="ปกติ 6 3 6 2 2 4" xfId="10020"/>
    <cellStyle name="ปกติ 6 3 6 2 2 4 2" xfId="18000"/>
    <cellStyle name="ปกติ 6 3 6 2 2 5" xfId="13587"/>
    <cellStyle name="ปกติ 6 3 6 2 3" xfId="7367"/>
    <cellStyle name="ปกติ 6 3 6 2 3 2" xfId="12821"/>
    <cellStyle name="ปกติ 6 3 6 2 3 2 2" xfId="20772"/>
    <cellStyle name="ปกติ 6 3 6 2 3 3" xfId="16365"/>
    <cellStyle name="ปกติ 6 3 6 2 4" xfId="4903"/>
    <cellStyle name="ปกติ 6 3 6 2 4 2" xfId="10940"/>
    <cellStyle name="ปกติ 6 3 6 2 4 2 2" xfId="18908"/>
    <cellStyle name="ปกติ 6 3 6 2 4 3" xfId="14499"/>
    <cellStyle name="ปกติ 6 3 6 2 5" xfId="21777"/>
    <cellStyle name="ปกติ 6 3 6 3" xfId="3389"/>
    <cellStyle name="ปกติ 6 3 6 3 2" xfId="5927"/>
    <cellStyle name="ปกติ 6 3 6 3 2 2" xfId="11881"/>
    <cellStyle name="ปกติ 6 3 6 3 2 2 2" xfId="19839"/>
    <cellStyle name="ปกติ 6 3 6 3 2 3" xfId="15430"/>
    <cellStyle name="ปกติ 6 3 6 3 3" xfId="8910"/>
    <cellStyle name="ปกติ 6 3 6 3 3 2" xfId="17327"/>
    <cellStyle name="ปกติ 6 3 6 3 4" xfId="10021"/>
    <cellStyle name="ปกติ 6 3 6 3 4 2" xfId="18001"/>
    <cellStyle name="ปกติ 6 3 6 3 5" xfId="13588"/>
    <cellStyle name="ปกติ 6 3 6 4" xfId="7366"/>
    <cellStyle name="ปกติ 6 3 6 4 2" xfId="12820"/>
    <cellStyle name="ปกติ 6 3 6 4 2 2" xfId="20771"/>
    <cellStyle name="ปกติ 6 3 6 4 3" xfId="16364"/>
    <cellStyle name="ปกติ 6 3 6 5" xfId="4902"/>
    <cellStyle name="ปกติ 6 3 6 5 2" xfId="10939"/>
    <cellStyle name="ปกติ 6 3 6 5 2 2" xfId="18907"/>
    <cellStyle name="ปกติ 6 3 6 5 3" xfId="14498"/>
    <cellStyle name="ปกติ 6 3 6 6" xfId="21776"/>
    <cellStyle name="ปกติ 6 3 7" xfId="3390"/>
    <cellStyle name="ปกติ 6 3 7 2" xfId="3391"/>
    <cellStyle name="ปกติ 6 3 7 2 2" xfId="3392"/>
    <cellStyle name="ปกติ 6 3 7 2 2 2" xfId="5930"/>
    <cellStyle name="ปกติ 6 3 7 2 2 2 2" xfId="11884"/>
    <cellStyle name="ปกติ 6 3 7 2 2 2 2 2" xfId="19842"/>
    <cellStyle name="ปกติ 6 3 7 2 2 2 3" xfId="15433"/>
    <cellStyle name="ปกติ 6 3 7 2 2 3" xfId="8911"/>
    <cellStyle name="ปกติ 6 3 7 2 2 3 2" xfId="17328"/>
    <cellStyle name="ปกติ 6 3 7 2 2 4" xfId="10022"/>
    <cellStyle name="ปกติ 6 3 7 2 2 4 2" xfId="18002"/>
    <cellStyle name="ปกติ 6 3 7 2 2 5" xfId="13589"/>
    <cellStyle name="ปกติ 6 3 7 2 3" xfId="7369"/>
    <cellStyle name="ปกติ 6 3 7 2 3 2" xfId="12823"/>
    <cellStyle name="ปกติ 6 3 7 2 3 2 2" xfId="20774"/>
    <cellStyle name="ปกติ 6 3 7 2 3 3" xfId="16367"/>
    <cellStyle name="ปกติ 6 3 7 2 4" xfId="4905"/>
    <cellStyle name="ปกติ 6 3 7 2 4 2" xfId="10942"/>
    <cellStyle name="ปกติ 6 3 7 2 4 2 2" xfId="18910"/>
    <cellStyle name="ปกติ 6 3 7 2 4 3" xfId="14501"/>
    <cellStyle name="ปกติ 6 3 7 2 5" xfId="21779"/>
    <cellStyle name="ปกติ 6 3 7 3" xfId="3393"/>
    <cellStyle name="ปกติ 6 3 7 3 2" xfId="5929"/>
    <cellStyle name="ปกติ 6 3 7 3 2 2" xfId="11883"/>
    <cellStyle name="ปกติ 6 3 7 3 2 2 2" xfId="19841"/>
    <cellStyle name="ปกติ 6 3 7 3 2 3" xfId="15432"/>
    <cellStyle name="ปกติ 6 3 7 3 3" xfId="8912"/>
    <cellStyle name="ปกติ 6 3 7 3 3 2" xfId="17329"/>
    <cellStyle name="ปกติ 6 3 7 3 4" xfId="10023"/>
    <cellStyle name="ปกติ 6 3 7 3 4 2" xfId="18003"/>
    <cellStyle name="ปกติ 6 3 7 3 5" xfId="13590"/>
    <cellStyle name="ปกติ 6 3 7 4" xfId="7368"/>
    <cellStyle name="ปกติ 6 3 7 4 2" xfId="12822"/>
    <cellStyle name="ปกติ 6 3 7 4 2 2" xfId="20773"/>
    <cellStyle name="ปกติ 6 3 7 4 3" xfId="16366"/>
    <cellStyle name="ปกติ 6 3 7 5" xfId="4904"/>
    <cellStyle name="ปกติ 6 3 7 5 2" xfId="10941"/>
    <cellStyle name="ปกติ 6 3 7 5 2 2" xfId="18909"/>
    <cellStyle name="ปกติ 6 3 7 5 3" xfId="14500"/>
    <cellStyle name="ปกติ 6 3 7 6" xfId="21778"/>
    <cellStyle name="ปกติ 6 3 8" xfId="3394"/>
    <cellStyle name="ปกติ 6 3 8 2" xfId="3395"/>
    <cellStyle name="ปกติ 6 3 8 2 2" xfId="5931"/>
    <cellStyle name="ปกติ 6 3 8 2 2 2" xfId="11885"/>
    <cellStyle name="ปกติ 6 3 8 2 2 2 2" xfId="19843"/>
    <cellStyle name="ปกติ 6 3 8 2 2 3" xfId="15434"/>
    <cellStyle name="ปกติ 6 3 8 2 3" xfId="8913"/>
    <cellStyle name="ปกติ 6 3 8 2 3 2" xfId="17330"/>
    <cellStyle name="ปกติ 6 3 8 2 4" xfId="10024"/>
    <cellStyle name="ปกติ 6 3 8 2 4 2" xfId="18004"/>
    <cellStyle name="ปกติ 6 3 8 2 5" xfId="13591"/>
    <cellStyle name="ปกติ 6 3 8 3" xfId="7370"/>
    <cellStyle name="ปกติ 6 3 8 3 2" xfId="12824"/>
    <cellStyle name="ปกติ 6 3 8 3 2 2" xfId="20775"/>
    <cellStyle name="ปกติ 6 3 8 3 3" xfId="16368"/>
    <cellStyle name="ปกติ 6 3 8 4" xfId="4906"/>
    <cellStyle name="ปกติ 6 3 8 4 2" xfId="10943"/>
    <cellStyle name="ปกติ 6 3 8 4 2 2" xfId="18911"/>
    <cellStyle name="ปกติ 6 3 8 4 3" xfId="14502"/>
    <cellStyle name="ปกติ 6 3 8 5" xfId="21780"/>
    <cellStyle name="ปกติ 6 3 9" xfId="3396"/>
    <cellStyle name="ปกติ 6 3 9 2" xfId="5896"/>
    <cellStyle name="ปกติ 6 3 9 2 2" xfId="11850"/>
    <cellStyle name="ปกติ 6 3 9 2 2 2" xfId="19808"/>
    <cellStyle name="ปกติ 6 3 9 2 3" xfId="15399"/>
    <cellStyle name="ปกติ 6 3 9 3" xfId="8914"/>
    <cellStyle name="ปกติ 6 3 9 3 2" xfId="17331"/>
    <cellStyle name="ปกติ 6 3 9 4" xfId="10025"/>
    <cellStyle name="ปกติ 6 3 9 4 2" xfId="18005"/>
    <cellStyle name="ปกติ 6 3 9 5" xfId="13592"/>
    <cellStyle name="ปกติ 6 4" xfId="3397"/>
    <cellStyle name="ปกติ 6 4 10" xfId="7371"/>
    <cellStyle name="ปกติ 6 4 10 2" xfId="12825"/>
    <cellStyle name="ปกติ 6 4 10 2 2" xfId="20776"/>
    <cellStyle name="ปกติ 6 4 10 3" xfId="16369"/>
    <cellStyle name="ปกติ 6 4 11" xfId="4907"/>
    <cellStyle name="ปกติ 6 4 11 2" xfId="10944"/>
    <cellStyle name="ปกติ 6 4 11 2 2" xfId="18912"/>
    <cellStyle name="ปกติ 6 4 11 3" xfId="14503"/>
    <cellStyle name="ปกติ 6 4 12" xfId="21781"/>
    <cellStyle name="ปกติ 6 4 2" xfId="3398"/>
    <cellStyle name="ปกติ 6 4 2 10" xfId="4908"/>
    <cellStyle name="ปกติ 6 4 2 10 2" xfId="10945"/>
    <cellStyle name="ปกติ 6 4 2 10 2 2" xfId="18913"/>
    <cellStyle name="ปกติ 6 4 2 10 3" xfId="14504"/>
    <cellStyle name="ปกติ 6 4 2 11" xfId="21782"/>
    <cellStyle name="ปกติ 6 4 2 2" xfId="3399"/>
    <cellStyle name="ปกติ 6 4 2 2 2" xfId="3400"/>
    <cellStyle name="ปกติ 6 4 2 2 2 2" xfId="3401"/>
    <cellStyle name="ปกติ 6 4 2 2 2 2 2" xfId="3402"/>
    <cellStyle name="ปกติ 6 4 2 2 2 2 2 2" xfId="5936"/>
    <cellStyle name="ปกติ 6 4 2 2 2 2 2 2 2" xfId="11890"/>
    <cellStyle name="ปกติ 6 4 2 2 2 2 2 2 2 2" xfId="19848"/>
    <cellStyle name="ปกติ 6 4 2 2 2 2 2 2 3" xfId="15439"/>
    <cellStyle name="ปกติ 6 4 2 2 2 2 2 3" xfId="8915"/>
    <cellStyle name="ปกติ 6 4 2 2 2 2 2 3 2" xfId="17332"/>
    <cellStyle name="ปกติ 6 4 2 2 2 2 2 4" xfId="10026"/>
    <cellStyle name="ปกติ 6 4 2 2 2 2 2 4 2" xfId="18006"/>
    <cellStyle name="ปกติ 6 4 2 2 2 2 2 5" xfId="13593"/>
    <cellStyle name="ปกติ 6 4 2 2 2 2 3" xfId="7375"/>
    <cellStyle name="ปกติ 6 4 2 2 2 2 3 2" xfId="12829"/>
    <cellStyle name="ปกติ 6 4 2 2 2 2 3 2 2" xfId="20780"/>
    <cellStyle name="ปกติ 6 4 2 2 2 2 3 3" xfId="16373"/>
    <cellStyle name="ปกติ 6 4 2 2 2 2 4" xfId="4911"/>
    <cellStyle name="ปกติ 6 4 2 2 2 2 4 2" xfId="10948"/>
    <cellStyle name="ปกติ 6 4 2 2 2 2 4 2 2" xfId="18916"/>
    <cellStyle name="ปกติ 6 4 2 2 2 2 4 3" xfId="14507"/>
    <cellStyle name="ปกติ 6 4 2 2 2 2 5" xfId="21785"/>
    <cellStyle name="ปกติ 6 4 2 2 2 3" xfId="3403"/>
    <cellStyle name="ปกติ 6 4 2 2 2 3 2" xfId="5935"/>
    <cellStyle name="ปกติ 6 4 2 2 2 3 2 2" xfId="11889"/>
    <cellStyle name="ปกติ 6 4 2 2 2 3 2 2 2" xfId="19847"/>
    <cellStyle name="ปกติ 6 4 2 2 2 3 2 3" xfId="15438"/>
    <cellStyle name="ปกติ 6 4 2 2 2 3 3" xfId="8916"/>
    <cellStyle name="ปกติ 6 4 2 2 2 3 3 2" xfId="17333"/>
    <cellStyle name="ปกติ 6 4 2 2 2 3 4" xfId="10027"/>
    <cellStyle name="ปกติ 6 4 2 2 2 3 4 2" xfId="18007"/>
    <cellStyle name="ปกติ 6 4 2 2 2 3 5" xfId="13594"/>
    <cellStyle name="ปกติ 6 4 2 2 2 4" xfId="7374"/>
    <cellStyle name="ปกติ 6 4 2 2 2 4 2" xfId="12828"/>
    <cellStyle name="ปกติ 6 4 2 2 2 4 2 2" xfId="20779"/>
    <cellStyle name="ปกติ 6 4 2 2 2 4 3" xfId="16372"/>
    <cellStyle name="ปกติ 6 4 2 2 2 5" xfId="4910"/>
    <cellStyle name="ปกติ 6 4 2 2 2 5 2" xfId="10947"/>
    <cellStyle name="ปกติ 6 4 2 2 2 5 2 2" xfId="18915"/>
    <cellStyle name="ปกติ 6 4 2 2 2 5 3" xfId="14506"/>
    <cellStyle name="ปกติ 6 4 2 2 2 6" xfId="21784"/>
    <cellStyle name="ปกติ 6 4 2 2 3" xfId="3404"/>
    <cellStyle name="ปกติ 6 4 2 2 3 2" xfId="3405"/>
    <cellStyle name="ปกติ 6 4 2 2 3 2 2" xfId="5937"/>
    <cellStyle name="ปกติ 6 4 2 2 3 2 2 2" xfId="11891"/>
    <cellStyle name="ปกติ 6 4 2 2 3 2 2 2 2" xfId="19849"/>
    <cellStyle name="ปกติ 6 4 2 2 3 2 2 3" xfId="15440"/>
    <cellStyle name="ปกติ 6 4 2 2 3 2 3" xfId="8917"/>
    <cellStyle name="ปกติ 6 4 2 2 3 2 3 2" xfId="17334"/>
    <cellStyle name="ปกติ 6 4 2 2 3 2 4" xfId="10028"/>
    <cellStyle name="ปกติ 6 4 2 2 3 2 4 2" xfId="18008"/>
    <cellStyle name="ปกติ 6 4 2 2 3 2 5" xfId="13595"/>
    <cellStyle name="ปกติ 6 4 2 2 3 3" xfId="7376"/>
    <cellStyle name="ปกติ 6 4 2 2 3 3 2" xfId="12830"/>
    <cellStyle name="ปกติ 6 4 2 2 3 3 2 2" xfId="20781"/>
    <cellStyle name="ปกติ 6 4 2 2 3 3 3" xfId="16374"/>
    <cellStyle name="ปกติ 6 4 2 2 3 4" xfId="4912"/>
    <cellStyle name="ปกติ 6 4 2 2 3 4 2" xfId="10949"/>
    <cellStyle name="ปกติ 6 4 2 2 3 4 2 2" xfId="18917"/>
    <cellStyle name="ปกติ 6 4 2 2 3 4 3" xfId="14508"/>
    <cellStyle name="ปกติ 6 4 2 2 3 5" xfId="21786"/>
    <cellStyle name="ปกติ 6 4 2 2 4" xfId="3406"/>
    <cellStyle name="ปกติ 6 4 2 2 4 2" xfId="5934"/>
    <cellStyle name="ปกติ 6 4 2 2 4 2 2" xfId="11888"/>
    <cellStyle name="ปกติ 6 4 2 2 4 2 2 2" xfId="19846"/>
    <cellStyle name="ปกติ 6 4 2 2 4 2 3" xfId="15437"/>
    <cellStyle name="ปกติ 6 4 2 2 4 3" xfId="8918"/>
    <cellStyle name="ปกติ 6 4 2 2 4 3 2" xfId="17335"/>
    <cellStyle name="ปกติ 6 4 2 2 4 4" xfId="10029"/>
    <cellStyle name="ปกติ 6 4 2 2 4 4 2" xfId="18009"/>
    <cellStyle name="ปกติ 6 4 2 2 4 5" xfId="13596"/>
    <cellStyle name="ปกติ 6 4 2 2 5" xfId="7373"/>
    <cellStyle name="ปกติ 6 4 2 2 5 2" xfId="12827"/>
    <cellStyle name="ปกติ 6 4 2 2 5 2 2" xfId="20778"/>
    <cellStyle name="ปกติ 6 4 2 2 5 3" xfId="16371"/>
    <cellStyle name="ปกติ 6 4 2 2 6" xfId="4909"/>
    <cellStyle name="ปกติ 6 4 2 2 6 2" xfId="10946"/>
    <cellStyle name="ปกติ 6 4 2 2 6 2 2" xfId="18914"/>
    <cellStyle name="ปกติ 6 4 2 2 6 3" xfId="14505"/>
    <cellStyle name="ปกติ 6 4 2 2 7" xfId="21783"/>
    <cellStyle name="ปกติ 6 4 2 3" xfId="3407"/>
    <cellStyle name="ปกติ 6 4 2 3 2" xfId="3408"/>
    <cellStyle name="ปกติ 6 4 2 3 2 2" xfId="3409"/>
    <cellStyle name="ปกติ 6 4 2 3 2 2 2" xfId="3410"/>
    <cellStyle name="ปกติ 6 4 2 3 2 2 2 2" xfId="5940"/>
    <cellStyle name="ปกติ 6 4 2 3 2 2 2 2 2" xfId="11894"/>
    <cellStyle name="ปกติ 6 4 2 3 2 2 2 2 2 2" xfId="19852"/>
    <cellStyle name="ปกติ 6 4 2 3 2 2 2 2 3" xfId="15443"/>
    <cellStyle name="ปกติ 6 4 2 3 2 2 2 3" xfId="8919"/>
    <cellStyle name="ปกติ 6 4 2 3 2 2 2 3 2" xfId="17336"/>
    <cellStyle name="ปกติ 6 4 2 3 2 2 2 4" xfId="10030"/>
    <cellStyle name="ปกติ 6 4 2 3 2 2 2 4 2" xfId="18010"/>
    <cellStyle name="ปกติ 6 4 2 3 2 2 2 5" xfId="13597"/>
    <cellStyle name="ปกติ 6 4 2 3 2 2 3" xfId="7379"/>
    <cellStyle name="ปกติ 6 4 2 3 2 2 3 2" xfId="12833"/>
    <cellStyle name="ปกติ 6 4 2 3 2 2 3 2 2" xfId="20784"/>
    <cellStyle name="ปกติ 6 4 2 3 2 2 3 3" xfId="16377"/>
    <cellStyle name="ปกติ 6 4 2 3 2 2 4" xfId="4915"/>
    <cellStyle name="ปกติ 6 4 2 3 2 2 4 2" xfId="10952"/>
    <cellStyle name="ปกติ 6 4 2 3 2 2 4 2 2" xfId="18920"/>
    <cellStyle name="ปกติ 6 4 2 3 2 2 4 3" xfId="14511"/>
    <cellStyle name="ปกติ 6 4 2 3 2 2 5" xfId="21789"/>
    <cellStyle name="ปกติ 6 4 2 3 2 3" xfId="3411"/>
    <cellStyle name="ปกติ 6 4 2 3 2 3 2" xfId="5939"/>
    <cellStyle name="ปกติ 6 4 2 3 2 3 2 2" xfId="11893"/>
    <cellStyle name="ปกติ 6 4 2 3 2 3 2 2 2" xfId="19851"/>
    <cellStyle name="ปกติ 6 4 2 3 2 3 2 3" xfId="15442"/>
    <cellStyle name="ปกติ 6 4 2 3 2 3 3" xfId="8920"/>
    <cellStyle name="ปกติ 6 4 2 3 2 3 3 2" xfId="17337"/>
    <cellStyle name="ปกติ 6 4 2 3 2 3 4" xfId="10031"/>
    <cellStyle name="ปกติ 6 4 2 3 2 3 4 2" xfId="18011"/>
    <cellStyle name="ปกติ 6 4 2 3 2 3 5" xfId="13598"/>
    <cellStyle name="ปกติ 6 4 2 3 2 4" xfId="7378"/>
    <cellStyle name="ปกติ 6 4 2 3 2 4 2" xfId="12832"/>
    <cellStyle name="ปกติ 6 4 2 3 2 4 2 2" xfId="20783"/>
    <cellStyle name="ปกติ 6 4 2 3 2 4 3" xfId="16376"/>
    <cellStyle name="ปกติ 6 4 2 3 2 5" xfId="4914"/>
    <cellStyle name="ปกติ 6 4 2 3 2 5 2" xfId="10951"/>
    <cellStyle name="ปกติ 6 4 2 3 2 5 2 2" xfId="18919"/>
    <cellStyle name="ปกติ 6 4 2 3 2 5 3" xfId="14510"/>
    <cellStyle name="ปกติ 6 4 2 3 2 6" xfId="21788"/>
    <cellStyle name="ปกติ 6 4 2 3 3" xfId="3412"/>
    <cellStyle name="ปกติ 6 4 2 3 3 2" xfId="3413"/>
    <cellStyle name="ปกติ 6 4 2 3 3 2 2" xfId="5941"/>
    <cellStyle name="ปกติ 6 4 2 3 3 2 2 2" xfId="11895"/>
    <cellStyle name="ปกติ 6 4 2 3 3 2 2 2 2" xfId="19853"/>
    <cellStyle name="ปกติ 6 4 2 3 3 2 2 3" xfId="15444"/>
    <cellStyle name="ปกติ 6 4 2 3 3 2 3" xfId="8921"/>
    <cellStyle name="ปกติ 6 4 2 3 3 2 3 2" xfId="17338"/>
    <cellStyle name="ปกติ 6 4 2 3 3 2 4" xfId="10032"/>
    <cellStyle name="ปกติ 6 4 2 3 3 2 4 2" xfId="18012"/>
    <cellStyle name="ปกติ 6 4 2 3 3 2 5" xfId="13599"/>
    <cellStyle name="ปกติ 6 4 2 3 3 3" xfId="7380"/>
    <cellStyle name="ปกติ 6 4 2 3 3 3 2" xfId="12834"/>
    <cellStyle name="ปกติ 6 4 2 3 3 3 2 2" xfId="20785"/>
    <cellStyle name="ปกติ 6 4 2 3 3 3 3" xfId="16378"/>
    <cellStyle name="ปกติ 6 4 2 3 3 4" xfId="4916"/>
    <cellStyle name="ปกติ 6 4 2 3 3 4 2" xfId="10953"/>
    <cellStyle name="ปกติ 6 4 2 3 3 4 2 2" xfId="18921"/>
    <cellStyle name="ปกติ 6 4 2 3 3 4 3" xfId="14512"/>
    <cellStyle name="ปกติ 6 4 2 3 3 5" xfId="21790"/>
    <cellStyle name="ปกติ 6 4 2 3 4" xfId="3414"/>
    <cellStyle name="ปกติ 6 4 2 3 4 2" xfId="5938"/>
    <cellStyle name="ปกติ 6 4 2 3 4 2 2" xfId="11892"/>
    <cellStyle name="ปกติ 6 4 2 3 4 2 2 2" xfId="19850"/>
    <cellStyle name="ปกติ 6 4 2 3 4 2 3" xfId="15441"/>
    <cellStyle name="ปกติ 6 4 2 3 4 3" xfId="8922"/>
    <cellStyle name="ปกติ 6 4 2 3 4 3 2" xfId="17339"/>
    <cellStyle name="ปกติ 6 4 2 3 4 4" xfId="10033"/>
    <cellStyle name="ปกติ 6 4 2 3 4 4 2" xfId="18013"/>
    <cellStyle name="ปกติ 6 4 2 3 4 5" xfId="13600"/>
    <cellStyle name="ปกติ 6 4 2 3 5" xfId="7377"/>
    <cellStyle name="ปกติ 6 4 2 3 5 2" xfId="12831"/>
    <cellStyle name="ปกติ 6 4 2 3 5 2 2" xfId="20782"/>
    <cellStyle name="ปกติ 6 4 2 3 5 3" xfId="16375"/>
    <cellStyle name="ปกติ 6 4 2 3 6" xfId="4913"/>
    <cellStyle name="ปกติ 6 4 2 3 6 2" xfId="10950"/>
    <cellStyle name="ปกติ 6 4 2 3 6 2 2" xfId="18918"/>
    <cellStyle name="ปกติ 6 4 2 3 6 3" xfId="14509"/>
    <cellStyle name="ปกติ 6 4 2 3 7" xfId="21787"/>
    <cellStyle name="ปกติ 6 4 2 4" xfId="3415"/>
    <cellStyle name="ปกติ 6 4 2 4 2" xfId="3416"/>
    <cellStyle name="ปกติ 6 4 2 4 2 2" xfId="3417"/>
    <cellStyle name="ปกติ 6 4 2 4 2 2 2" xfId="3418"/>
    <cellStyle name="ปกติ 6 4 2 4 2 2 2 2" xfId="5944"/>
    <cellStyle name="ปกติ 6 4 2 4 2 2 2 2 2" xfId="11898"/>
    <cellStyle name="ปกติ 6 4 2 4 2 2 2 2 2 2" xfId="19856"/>
    <cellStyle name="ปกติ 6 4 2 4 2 2 2 2 3" xfId="15447"/>
    <cellStyle name="ปกติ 6 4 2 4 2 2 2 3" xfId="8923"/>
    <cellStyle name="ปกติ 6 4 2 4 2 2 2 3 2" xfId="17340"/>
    <cellStyle name="ปกติ 6 4 2 4 2 2 2 4" xfId="10034"/>
    <cellStyle name="ปกติ 6 4 2 4 2 2 2 4 2" xfId="18014"/>
    <cellStyle name="ปกติ 6 4 2 4 2 2 2 5" xfId="13601"/>
    <cellStyle name="ปกติ 6 4 2 4 2 2 3" xfId="7383"/>
    <cellStyle name="ปกติ 6 4 2 4 2 2 3 2" xfId="12837"/>
    <cellStyle name="ปกติ 6 4 2 4 2 2 3 2 2" xfId="20788"/>
    <cellStyle name="ปกติ 6 4 2 4 2 2 3 3" xfId="16381"/>
    <cellStyle name="ปกติ 6 4 2 4 2 2 4" xfId="4919"/>
    <cellStyle name="ปกติ 6 4 2 4 2 2 4 2" xfId="10956"/>
    <cellStyle name="ปกติ 6 4 2 4 2 2 4 2 2" xfId="18924"/>
    <cellStyle name="ปกติ 6 4 2 4 2 2 4 3" xfId="14515"/>
    <cellStyle name="ปกติ 6 4 2 4 2 2 5" xfId="21793"/>
    <cellStyle name="ปกติ 6 4 2 4 2 3" xfId="3419"/>
    <cellStyle name="ปกติ 6 4 2 4 2 3 2" xfId="5943"/>
    <cellStyle name="ปกติ 6 4 2 4 2 3 2 2" xfId="11897"/>
    <cellStyle name="ปกติ 6 4 2 4 2 3 2 2 2" xfId="19855"/>
    <cellStyle name="ปกติ 6 4 2 4 2 3 2 3" xfId="15446"/>
    <cellStyle name="ปกติ 6 4 2 4 2 3 3" xfId="8924"/>
    <cellStyle name="ปกติ 6 4 2 4 2 3 3 2" xfId="17341"/>
    <cellStyle name="ปกติ 6 4 2 4 2 3 4" xfId="10035"/>
    <cellStyle name="ปกติ 6 4 2 4 2 3 4 2" xfId="18015"/>
    <cellStyle name="ปกติ 6 4 2 4 2 3 5" xfId="13602"/>
    <cellStyle name="ปกติ 6 4 2 4 2 4" xfId="7382"/>
    <cellStyle name="ปกติ 6 4 2 4 2 4 2" xfId="12836"/>
    <cellStyle name="ปกติ 6 4 2 4 2 4 2 2" xfId="20787"/>
    <cellStyle name="ปกติ 6 4 2 4 2 4 3" xfId="16380"/>
    <cellStyle name="ปกติ 6 4 2 4 2 5" xfId="4918"/>
    <cellStyle name="ปกติ 6 4 2 4 2 5 2" xfId="10955"/>
    <cellStyle name="ปกติ 6 4 2 4 2 5 2 2" xfId="18923"/>
    <cellStyle name="ปกติ 6 4 2 4 2 5 3" xfId="14514"/>
    <cellStyle name="ปกติ 6 4 2 4 2 6" xfId="21792"/>
    <cellStyle name="ปกติ 6 4 2 4 3" xfId="3420"/>
    <cellStyle name="ปกติ 6 4 2 4 3 2" xfId="3421"/>
    <cellStyle name="ปกติ 6 4 2 4 3 2 2" xfId="5945"/>
    <cellStyle name="ปกติ 6 4 2 4 3 2 2 2" xfId="11899"/>
    <cellStyle name="ปกติ 6 4 2 4 3 2 2 2 2" xfId="19857"/>
    <cellStyle name="ปกติ 6 4 2 4 3 2 2 3" xfId="15448"/>
    <cellStyle name="ปกติ 6 4 2 4 3 2 3" xfId="8925"/>
    <cellStyle name="ปกติ 6 4 2 4 3 2 3 2" xfId="17342"/>
    <cellStyle name="ปกติ 6 4 2 4 3 2 4" xfId="10036"/>
    <cellStyle name="ปกติ 6 4 2 4 3 2 4 2" xfId="18016"/>
    <cellStyle name="ปกติ 6 4 2 4 3 2 5" xfId="13603"/>
    <cellStyle name="ปกติ 6 4 2 4 3 3" xfId="7384"/>
    <cellStyle name="ปกติ 6 4 2 4 3 3 2" xfId="12838"/>
    <cellStyle name="ปกติ 6 4 2 4 3 3 2 2" xfId="20789"/>
    <cellStyle name="ปกติ 6 4 2 4 3 3 3" xfId="16382"/>
    <cellStyle name="ปกติ 6 4 2 4 3 4" xfId="4920"/>
    <cellStyle name="ปกติ 6 4 2 4 3 4 2" xfId="10957"/>
    <cellStyle name="ปกติ 6 4 2 4 3 4 2 2" xfId="18925"/>
    <cellStyle name="ปกติ 6 4 2 4 3 4 3" xfId="14516"/>
    <cellStyle name="ปกติ 6 4 2 4 3 5" xfId="21794"/>
    <cellStyle name="ปกติ 6 4 2 4 4" xfId="3422"/>
    <cellStyle name="ปกติ 6 4 2 4 4 2" xfId="5942"/>
    <cellStyle name="ปกติ 6 4 2 4 4 2 2" xfId="11896"/>
    <cellStyle name="ปกติ 6 4 2 4 4 2 2 2" xfId="19854"/>
    <cellStyle name="ปกติ 6 4 2 4 4 2 3" xfId="15445"/>
    <cellStyle name="ปกติ 6 4 2 4 4 3" xfId="8926"/>
    <cellStyle name="ปกติ 6 4 2 4 4 3 2" xfId="17343"/>
    <cellStyle name="ปกติ 6 4 2 4 4 4" xfId="10037"/>
    <cellStyle name="ปกติ 6 4 2 4 4 4 2" xfId="18017"/>
    <cellStyle name="ปกติ 6 4 2 4 4 5" xfId="13604"/>
    <cellStyle name="ปกติ 6 4 2 4 5" xfId="7381"/>
    <cellStyle name="ปกติ 6 4 2 4 5 2" xfId="12835"/>
    <cellStyle name="ปกติ 6 4 2 4 5 2 2" xfId="20786"/>
    <cellStyle name="ปกติ 6 4 2 4 5 3" xfId="16379"/>
    <cellStyle name="ปกติ 6 4 2 4 6" xfId="4917"/>
    <cellStyle name="ปกติ 6 4 2 4 6 2" xfId="10954"/>
    <cellStyle name="ปกติ 6 4 2 4 6 2 2" xfId="18922"/>
    <cellStyle name="ปกติ 6 4 2 4 6 3" xfId="14513"/>
    <cellStyle name="ปกติ 6 4 2 4 7" xfId="21791"/>
    <cellStyle name="ปกติ 6 4 2 5" xfId="3423"/>
    <cellStyle name="ปกติ 6 4 2 5 2" xfId="3424"/>
    <cellStyle name="ปกติ 6 4 2 5 2 2" xfId="3425"/>
    <cellStyle name="ปกติ 6 4 2 5 2 2 2" xfId="5947"/>
    <cellStyle name="ปกติ 6 4 2 5 2 2 2 2" xfId="11901"/>
    <cellStyle name="ปกติ 6 4 2 5 2 2 2 2 2" xfId="19859"/>
    <cellStyle name="ปกติ 6 4 2 5 2 2 2 3" xfId="15450"/>
    <cellStyle name="ปกติ 6 4 2 5 2 2 3" xfId="8927"/>
    <cellStyle name="ปกติ 6 4 2 5 2 2 3 2" xfId="17344"/>
    <cellStyle name="ปกติ 6 4 2 5 2 2 4" xfId="10038"/>
    <cellStyle name="ปกติ 6 4 2 5 2 2 4 2" xfId="18018"/>
    <cellStyle name="ปกติ 6 4 2 5 2 2 5" xfId="13605"/>
    <cellStyle name="ปกติ 6 4 2 5 2 3" xfId="7386"/>
    <cellStyle name="ปกติ 6 4 2 5 2 3 2" xfId="12840"/>
    <cellStyle name="ปกติ 6 4 2 5 2 3 2 2" xfId="20791"/>
    <cellStyle name="ปกติ 6 4 2 5 2 3 3" xfId="16384"/>
    <cellStyle name="ปกติ 6 4 2 5 2 4" xfId="4922"/>
    <cellStyle name="ปกติ 6 4 2 5 2 4 2" xfId="10959"/>
    <cellStyle name="ปกติ 6 4 2 5 2 4 2 2" xfId="18927"/>
    <cellStyle name="ปกติ 6 4 2 5 2 4 3" xfId="14518"/>
    <cellStyle name="ปกติ 6 4 2 5 2 5" xfId="21796"/>
    <cellStyle name="ปกติ 6 4 2 5 3" xfId="3426"/>
    <cellStyle name="ปกติ 6 4 2 5 3 2" xfId="5946"/>
    <cellStyle name="ปกติ 6 4 2 5 3 2 2" xfId="11900"/>
    <cellStyle name="ปกติ 6 4 2 5 3 2 2 2" xfId="19858"/>
    <cellStyle name="ปกติ 6 4 2 5 3 2 3" xfId="15449"/>
    <cellStyle name="ปกติ 6 4 2 5 3 3" xfId="8928"/>
    <cellStyle name="ปกติ 6 4 2 5 3 3 2" xfId="17345"/>
    <cellStyle name="ปกติ 6 4 2 5 3 4" xfId="10039"/>
    <cellStyle name="ปกติ 6 4 2 5 3 4 2" xfId="18019"/>
    <cellStyle name="ปกติ 6 4 2 5 3 5" xfId="13606"/>
    <cellStyle name="ปกติ 6 4 2 5 4" xfId="7385"/>
    <cellStyle name="ปกติ 6 4 2 5 4 2" xfId="12839"/>
    <cellStyle name="ปกติ 6 4 2 5 4 2 2" xfId="20790"/>
    <cellStyle name="ปกติ 6 4 2 5 4 3" xfId="16383"/>
    <cellStyle name="ปกติ 6 4 2 5 5" xfId="4921"/>
    <cellStyle name="ปกติ 6 4 2 5 5 2" xfId="10958"/>
    <cellStyle name="ปกติ 6 4 2 5 5 2 2" xfId="18926"/>
    <cellStyle name="ปกติ 6 4 2 5 5 3" xfId="14517"/>
    <cellStyle name="ปกติ 6 4 2 5 6" xfId="21795"/>
    <cellStyle name="ปกติ 6 4 2 6" xfId="3427"/>
    <cellStyle name="ปกติ 6 4 2 6 2" xfId="3428"/>
    <cellStyle name="ปกติ 6 4 2 6 2 2" xfId="3429"/>
    <cellStyle name="ปกติ 6 4 2 6 2 2 2" xfId="5949"/>
    <cellStyle name="ปกติ 6 4 2 6 2 2 2 2" xfId="11903"/>
    <cellStyle name="ปกติ 6 4 2 6 2 2 2 2 2" xfId="19861"/>
    <cellStyle name="ปกติ 6 4 2 6 2 2 2 3" xfId="15452"/>
    <cellStyle name="ปกติ 6 4 2 6 2 2 3" xfId="8929"/>
    <cellStyle name="ปกติ 6 4 2 6 2 2 3 2" xfId="17346"/>
    <cellStyle name="ปกติ 6 4 2 6 2 2 4" xfId="10040"/>
    <cellStyle name="ปกติ 6 4 2 6 2 2 4 2" xfId="18020"/>
    <cellStyle name="ปกติ 6 4 2 6 2 2 5" xfId="13607"/>
    <cellStyle name="ปกติ 6 4 2 6 2 3" xfId="7388"/>
    <cellStyle name="ปกติ 6 4 2 6 2 3 2" xfId="12842"/>
    <cellStyle name="ปกติ 6 4 2 6 2 3 2 2" xfId="20793"/>
    <cellStyle name="ปกติ 6 4 2 6 2 3 3" xfId="16386"/>
    <cellStyle name="ปกติ 6 4 2 6 2 4" xfId="4924"/>
    <cellStyle name="ปกติ 6 4 2 6 2 4 2" xfId="10961"/>
    <cellStyle name="ปกติ 6 4 2 6 2 4 2 2" xfId="18929"/>
    <cellStyle name="ปกติ 6 4 2 6 2 4 3" xfId="14520"/>
    <cellStyle name="ปกติ 6 4 2 6 2 5" xfId="21798"/>
    <cellStyle name="ปกติ 6 4 2 6 3" xfId="3430"/>
    <cellStyle name="ปกติ 6 4 2 6 3 2" xfId="5948"/>
    <cellStyle name="ปกติ 6 4 2 6 3 2 2" xfId="11902"/>
    <cellStyle name="ปกติ 6 4 2 6 3 2 2 2" xfId="19860"/>
    <cellStyle name="ปกติ 6 4 2 6 3 2 3" xfId="15451"/>
    <cellStyle name="ปกติ 6 4 2 6 3 3" xfId="8930"/>
    <cellStyle name="ปกติ 6 4 2 6 3 3 2" xfId="17347"/>
    <cellStyle name="ปกติ 6 4 2 6 3 4" xfId="10041"/>
    <cellStyle name="ปกติ 6 4 2 6 3 4 2" xfId="18021"/>
    <cellStyle name="ปกติ 6 4 2 6 3 5" xfId="13608"/>
    <cellStyle name="ปกติ 6 4 2 6 4" xfId="7387"/>
    <cellStyle name="ปกติ 6 4 2 6 4 2" xfId="12841"/>
    <cellStyle name="ปกติ 6 4 2 6 4 2 2" xfId="20792"/>
    <cellStyle name="ปกติ 6 4 2 6 4 3" xfId="16385"/>
    <cellStyle name="ปกติ 6 4 2 6 5" xfId="4923"/>
    <cellStyle name="ปกติ 6 4 2 6 5 2" xfId="10960"/>
    <cellStyle name="ปกติ 6 4 2 6 5 2 2" xfId="18928"/>
    <cellStyle name="ปกติ 6 4 2 6 5 3" xfId="14519"/>
    <cellStyle name="ปกติ 6 4 2 6 6" xfId="21797"/>
    <cellStyle name="ปกติ 6 4 2 7" xfId="3431"/>
    <cellStyle name="ปกติ 6 4 2 7 2" xfId="3432"/>
    <cellStyle name="ปกติ 6 4 2 7 2 2" xfId="5950"/>
    <cellStyle name="ปกติ 6 4 2 7 2 2 2" xfId="11904"/>
    <cellStyle name="ปกติ 6 4 2 7 2 2 2 2" xfId="19862"/>
    <cellStyle name="ปกติ 6 4 2 7 2 2 3" xfId="15453"/>
    <cellStyle name="ปกติ 6 4 2 7 2 3" xfId="8931"/>
    <cellStyle name="ปกติ 6 4 2 7 2 3 2" xfId="17348"/>
    <cellStyle name="ปกติ 6 4 2 7 2 4" xfId="10043"/>
    <cellStyle name="ปกติ 6 4 2 7 2 4 2" xfId="18022"/>
    <cellStyle name="ปกติ 6 4 2 7 2 5" xfId="13609"/>
    <cellStyle name="ปกติ 6 4 2 7 3" xfId="7389"/>
    <cellStyle name="ปกติ 6 4 2 7 3 2" xfId="12843"/>
    <cellStyle name="ปกติ 6 4 2 7 3 2 2" xfId="20794"/>
    <cellStyle name="ปกติ 6 4 2 7 3 3" xfId="16387"/>
    <cellStyle name="ปกติ 6 4 2 7 4" xfId="4925"/>
    <cellStyle name="ปกติ 6 4 2 7 4 2" xfId="10962"/>
    <cellStyle name="ปกติ 6 4 2 7 4 2 2" xfId="18930"/>
    <cellStyle name="ปกติ 6 4 2 7 4 3" xfId="14521"/>
    <cellStyle name="ปกติ 6 4 2 7 5" xfId="21799"/>
    <cellStyle name="ปกติ 6 4 2 8" xfId="3433"/>
    <cellStyle name="ปกติ 6 4 2 8 2" xfId="5933"/>
    <cellStyle name="ปกติ 6 4 2 8 2 2" xfId="11887"/>
    <cellStyle name="ปกติ 6 4 2 8 2 2 2" xfId="19845"/>
    <cellStyle name="ปกติ 6 4 2 8 2 3" xfId="15436"/>
    <cellStyle name="ปกติ 6 4 2 8 3" xfId="8932"/>
    <cellStyle name="ปกติ 6 4 2 8 3 2" xfId="17349"/>
    <cellStyle name="ปกติ 6 4 2 8 4" xfId="10044"/>
    <cellStyle name="ปกติ 6 4 2 8 4 2" xfId="18023"/>
    <cellStyle name="ปกติ 6 4 2 8 5" xfId="13610"/>
    <cellStyle name="ปกติ 6 4 2 9" xfId="7372"/>
    <cellStyle name="ปกติ 6 4 2 9 2" xfId="12826"/>
    <cellStyle name="ปกติ 6 4 2 9 2 2" xfId="20777"/>
    <cellStyle name="ปกติ 6 4 2 9 3" xfId="16370"/>
    <cellStyle name="ปกติ 6 4 3" xfId="3434"/>
    <cellStyle name="ปกติ 6 4 3 2" xfId="3435"/>
    <cellStyle name="ปกติ 6 4 3 2 2" xfId="3436"/>
    <cellStyle name="ปกติ 6 4 3 2 2 2" xfId="3437"/>
    <cellStyle name="ปกติ 6 4 3 2 2 2 2" xfId="5953"/>
    <cellStyle name="ปกติ 6 4 3 2 2 2 2 2" xfId="11907"/>
    <cellStyle name="ปกติ 6 4 3 2 2 2 2 2 2" xfId="19865"/>
    <cellStyle name="ปกติ 6 4 3 2 2 2 2 3" xfId="15456"/>
    <cellStyle name="ปกติ 6 4 3 2 2 2 3" xfId="8933"/>
    <cellStyle name="ปกติ 6 4 3 2 2 2 3 2" xfId="17350"/>
    <cellStyle name="ปกติ 6 4 3 2 2 2 4" xfId="10045"/>
    <cellStyle name="ปกติ 6 4 3 2 2 2 4 2" xfId="18024"/>
    <cellStyle name="ปกติ 6 4 3 2 2 2 5" xfId="13611"/>
    <cellStyle name="ปกติ 6 4 3 2 2 3" xfId="7392"/>
    <cellStyle name="ปกติ 6 4 3 2 2 3 2" xfId="12846"/>
    <cellStyle name="ปกติ 6 4 3 2 2 3 2 2" xfId="20797"/>
    <cellStyle name="ปกติ 6 4 3 2 2 3 3" xfId="16390"/>
    <cellStyle name="ปกติ 6 4 3 2 2 4" xfId="4928"/>
    <cellStyle name="ปกติ 6 4 3 2 2 4 2" xfId="10965"/>
    <cellStyle name="ปกติ 6 4 3 2 2 4 2 2" xfId="18933"/>
    <cellStyle name="ปกติ 6 4 3 2 2 4 3" xfId="14524"/>
    <cellStyle name="ปกติ 6 4 3 2 2 5" xfId="21802"/>
    <cellStyle name="ปกติ 6 4 3 2 3" xfId="3438"/>
    <cellStyle name="ปกติ 6 4 3 2 3 2" xfId="5952"/>
    <cellStyle name="ปกติ 6 4 3 2 3 2 2" xfId="11906"/>
    <cellStyle name="ปกติ 6 4 3 2 3 2 2 2" xfId="19864"/>
    <cellStyle name="ปกติ 6 4 3 2 3 2 3" xfId="15455"/>
    <cellStyle name="ปกติ 6 4 3 2 3 3" xfId="8934"/>
    <cellStyle name="ปกติ 6 4 3 2 3 3 2" xfId="17351"/>
    <cellStyle name="ปกติ 6 4 3 2 3 4" xfId="10046"/>
    <cellStyle name="ปกติ 6 4 3 2 3 4 2" xfId="18025"/>
    <cellStyle name="ปกติ 6 4 3 2 3 5" xfId="13612"/>
    <cellStyle name="ปกติ 6 4 3 2 4" xfId="7391"/>
    <cellStyle name="ปกติ 6 4 3 2 4 2" xfId="12845"/>
    <cellStyle name="ปกติ 6 4 3 2 4 2 2" xfId="20796"/>
    <cellStyle name="ปกติ 6 4 3 2 4 3" xfId="16389"/>
    <cellStyle name="ปกติ 6 4 3 2 5" xfId="4927"/>
    <cellStyle name="ปกติ 6 4 3 2 5 2" xfId="10964"/>
    <cellStyle name="ปกติ 6 4 3 2 5 2 2" xfId="18932"/>
    <cellStyle name="ปกติ 6 4 3 2 5 3" xfId="14523"/>
    <cellStyle name="ปกติ 6 4 3 2 6" xfId="21801"/>
    <cellStyle name="ปกติ 6 4 3 3" xfId="3439"/>
    <cellStyle name="ปกติ 6 4 3 3 2" xfId="3440"/>
    <cellStyle name="ปกติ 6 4 3 3 2 2" xfId="5954"/>
    <cellStyle name="ปกติ 6 4 3 3 2 2 2" xfId="11908"/>
    <cellStyle name="ปกติ 6 4 3 3 2 2 2 2" xfId="19866"/>
    <cellStyle name="ปกติ 6 4 3 3 2 2 3" xfId="15457"/>
    <cellStyle name="ปกติ 6 4 3 3 2 3" xfId="8935"/>
    <cellStyle name="ปกติ 6 4 3 3 2 3 2" xfId="17352"/>
    <cellStyle name="ปกติ 6 4 3 3 2 4" xfId="10047"/>
    <cellStyle name="ปกติ 6 4 3 3 2 4 2" xfId="18026"/>
    <cellStyle name="ปกติ 6 4 3 3 2 5" xfId="13613"/>
    <cellStyle name="ปกติ 6 4 3 3 3" xfId="7393"/>
    <cellStyle name="ปกติ 6 4 3 3 3 2" xfId="12847"/>
    <cellStyle name="ปกติ 6 4 3 3 3 2 2" xfId="20798"/>
    <cellStyle name="ปกติ 6 4 3 3 3 3" xfId="16391"/>
    <cellStyle name="ปกติ 6 4 3 3 4" xfId="4929"/>
    <cellStyle name="ปกติ 6 4 3 3 4 2" xfId="10966"/>
    <cellStyle name="ปกติ 6 4 3 3 4 2 2" xfId="18934"/>
    <cellStyle name="ปกติ 6 4 3 3 4 3" xfId="14525"/>
    <cellStyle name="ปกติ 6 4 3 3 5" xfId="21803"/>
    <cellStyle name="ปกติ 6 4 3 4" xfId="3441"/>
    <cellStyle name="ปกติ 6 4 3 4 2" xfId="5951"/>
    <cellStyle name="ปกติ 6 4 3 4 2 2" xfId="11905"/>
    <cellStyle name="ปกติ 6 4 3 4 2 2 2" xfId="19863"/>
    <cellStyle name="ปกติ 6 4 3 4 2 3" xfId="15454"/>
    <cellStyle name="ปกติ 6 4 3 4 3" xfId="8936"/>
    <cellStyle name="ปกติ 6 4 3 4 3 2" xfId="17353"/>
    <cellStyle name="ปกติ 6 4 3 4 4" xfId="10048"/>
    <cellStyle name="ปกติ 6 4 3 4 4 2" xfId="18027"/>
    <cellStyle name="ปกติ 6 4 3 4 5" xfId="13614"/>
    <cellStyle name="ปกติ 6 4 3 5" xfId="7390"/>
    <cellStyle name="ปกติ 6 4 3 5 2" xfId="12844"/>
    <cellStyle name="ปกติ 6 4 3 5 2 2" xfId="20795"/>
    <cellStyle name="ปกติ 6 4 3 5 3" xfId="16388"/>
    <cellStyle name="ปกติ 6 4 3 6" xfId="4926"/>
    <cellStyle name="ปกติ 6 4 3 6 2" xfId="10963"/>
    <cellStyle name="ปกติ 6 4 3 6 2 2" xfId="18931"/>
    <cellStyle name="ปกติ 6 4 3 6 3" xfId="14522"/>
    <cellStyle name="ปกติ 6 4 3 7" xfId="21800"/>
    <cellStyle name="ปกติ 6 4 4" xfId="3442"/>
    <cellStyle name="ปกติ 6 4 4 2" xfId="3443"/>
    <cellStyle name="ปกติ 6 4 4 2 2" xfId="3444"/>
    <cellStyle name="ปกติ 6 4 4 2 2 2" xfId="3445"/>
    <cellStyle name="ปกติ 6 4 4 2 2 2 2" xfId="5957"/>
    <cellStyle name="ปกติ 6 4 4 2 2 2 2 2" xfId="11911"/>
    <cellStyle name="ปกติ 6 4 4 2 2 2 2 2 2" xfId="19869"/>
    <cellStyle name="ปกติ 6 4 4 2 2 2 2 3" xfId="15460"/>
    <cellStyle name="ปกติ 6 4 4 2 2 2 3" xfId="8937"/>
    <cellStyle name="ปกติ 6 4 4 2 2 2 3 2" xfId="17354"/>
    <cellStyle name="ปกติ 6 4 4 2 2 2 4" xfId="10049"/>
    <cellStyle name="ปกติ 6 4 4 2 2 2 4 2" xfId="18028"/>
    <cellStyle name="ปกติ 6 4 4 2 2 2 5" xfId="13615"/>
    <cellStyle name="ปกติ 6 4 4 2 2 3" xfId="7396"/>
    <cellStyle name="ปกติ 6 4 4 2 2 3 2" xfId="12850"/>
    <cellStyle name="ปกติ 6 4 4 2 2 3 2 2" xfId="20801"/>
    <cellStyle name="ปกติ 6 4 4 2 2 3 3" xfId="16394"/>
    <cellStyle name="ปกติ 6 4 4 2 2 4" xfId="4932"/>
    <cellStyle name="ปกติ 6 4 4 2 2 4 2" xfId="10969"/>
    <cellStyle name="ปกติ 6 4 4 2 2 4 2 2" xfId="18937"/>
    <cellStyle name="ปกติ 6 4 4 2 2 4 3" xfId="14528"/>
    <cellStyle name="ปกติ 6 4 4 2 2 5" xfId="21806"/>
    <cellStyle name="ปกติ 6 4 4 2 3" xfId="3446"/>
    <cellStyle name="ปกติ 6 4 4 2 3 2" xfId="5956"/>
    <cellStyle name="ปกติ 6 4 4 2 3 2 2" xfId="11910"/>
    <cellStyle name="ปกติ 6 4 4 2 3 2 2 2" xfId="19868"/>
    <cellStyle name="ปกติ 6 4 4 2 3 2 3" xfId="15459"/>
    <cellStyle name="ปกติ 6 4 4 2 3 3" xfId="8938"/>
    <cellStyle name="ปกติ 6 4 4 2 3 3 2" xfId="17355"/>
    <cellStyle name="ปกติ 6 4 4 2 3 4" xfId="10050"/>
    <cellStyle name="ปกติ 6 4 4 2 3 4 2" xfId="18029"/>
    <cellStyle name="ปกติ 6 4 4 2 3 5" xfId="13616"/>
    <cellStyle name="ปกติ 6 4 4 2 4" xfId="7395"/>
    <cellStyle name="ปกติ 6 4 4 2 4 2" xfId="12849"/>
    <cellStyle name="ปกติ 6 4 4 2 4 2 2" xfId="20800"/>
    <cellStyle name="ปกติ 6 4 4 2 4 3" xfId="16393"/>
    <cellStyle name="ปกติ 6 4 4 2 5" xfId="4931"/>
    <cellStyle name="ปกติ 6 4 4 2 5 2" xfId="10968"/>
    <cellStyle name="ปกติ 6 4 4 2 5 2 2" xfId="18936"/>
    <cellStyle name="ปกติ 6 4 4 2 5 3" xfId="14527"/>
    <cellStyle name="ปกติ 6 4 4 2 6" xfId="21805"/>
    <cellStyle name="ปกติ 6 4 4 3" xfId="3447"/>
    <cellStyle name="ปกติ 6 4 4 3 2" xfId="3448"/>
    <cellStyle name="ปกติ 6 4 4 3 2 2" xfId="5958"/>
    <cellStyle name="ปกติ 6 4 4 3 2 2 2" xfId="11912"/>
    <cellStyle name="ปกติ 6 4 4 3 2 2 2 2" xfId="19870"/>
    <cellStyle name="ปกติ 6 4 4 3 2 2 3" xfId="15461"/>
    <cellStyle name="ปกติ 6 4 4 3 2 3" xfId="8939"/>
    <cellStyle name="ปกติ 6 4 4 3 2 3 2" xfId="17356"/>
    <cellStyle name="ปกติ 6 4 4 3 2 4" xfId="10051"/>
    <cellStyle name="ปกติ 6 4 4 3 2 4 2" xfId="18030"/>
    <cellStyle name="ปกติ 6 4 4 3 2 5" xfId="13617"/>
    <cellStyle name="ปกติ 6 4 4 3 3" xfId="7397"/>
    <cellStyle name="ปกติ 6 4 4 3 3 2" xfId="12851"/>
    <cellStyle name="ปกติ 6 4 4 3 3 2 2" xfId="20802"/>
    <cellStyle name="ปกติ 6 4 4 3 3 3" xfId="16395"/>
    <cellStyle name="ปกติ 6 4 4 3 4" xfId="4933"/>
    <cellStyle name="ปกติ 6 4 4 3 4 2" xfId="10970"/>
    <cellStyle name="ปกติ 6 4 4 3 4 2 2" xfId="18938"/>
    <cellStyle name="ปกติ 6 4 4 3 4 3" xfId="14529"/>
    <cellStyle name="ปกติ 6 4 4 3 5" xfId="21807"/>
    <cellStyle name="ปกติ 6 4 4 4" xfId="3449"/>
    <cellStyle name="ปกติ 6 4 4 4 2" xfId="5955"/>
    <cellStyle name="ปกติ 6 4 4 4 2 2" xfId="11909"/>
    <cellStyle name="ปกติ 6 4 4 4 2 2 2" xfId="19867"/>
    <cellStyle name="ปกติ 6 4 4 4 2 3" xfId="15458"/>
    <cellStyle name="ปกติ 6 4 4 4 3" xfId="8940"/>
    <cellStyle name="ปกติ 6 4 4 4 3 2" xfId="17357"/>
    <cellStyle name="ปกติ 6 4 4 4 4" xfId="10052"/>
    <cellStyle name="ปกติ 6 4 4 4 4 2" xfId="18031"/>
    <cellStyle name="ปกติ 6 4 4 4 5" xfId="13618"/>
    <cellStyle name="ปกติ 6 4 4 5" xfId="7394"/>
    <cellStyle name="ปกติ 6 4 4 5 2" xfId="12848"/>
    <cellStyle name="ปกติ 6 4 4 5 2 2" xfId="20799"/>
    <cellStyle name="ปกติ 6 4 4 5 3" xfId="16392"/>
    <cellStyle name="ปกติ 6 4 4 6" xfId="4930"/>
    <cellStyle name="ปกติ 6 4 4 6 2" xfId="10967"/>
    <cellStyle name="ปกติ 6 4 4 6 2 2" xfId="18935"/>
    <cellStyle name="ปกติ 6 4 4 6 3" xfId="14526"/>
    <cellStyle name="ปกติ 6 4 4 7" xfId="21804"/>
    <cellStyle name="ปกติ 6 4 5" xfId="3450"/>
    <cellStyle name="ปกติ 6 4 5 2" xfId="3451"/>
    <cellStyle name="ปกติ 6 4 5 2 2" xfId="3452"/>
    <cellStyle name="ปกติ 6 4 5 2 2 2" xfId="3453"/>
    <cellStyle name="ปกติ 6 4 5 2 2 2 2" xfId="5961"/>
    <cellStyle name="ปกติ 6 4 5 2 2 2 2 2" xfId="11915"/>
    <cellStyle name="ปกติ 6 4 5 2 2 2 2 2 2" xfId="19873"/>
    <cellStyle name="ปกติ 6 4 5 2 2 2 2 3" xfId="15464"/>
    <cellStyle name="ปกติ 6 4 5 2 2 2 3" xfId="8941"/>
    <cellStyle name="ปกติ 6 4 5 2 2 2 3 2" xfId="17358"/>
    <cellStyle name="ปกติ 6 4 5 2 2 2 4" xfId="10053"/>
    <cellStyle name="ปกติ 6 4 5 2 2 2 4 2" xfId="18032"/>
    <cellStyle name="ปกติ 6 4 5 2 2 2 5" xfId="13619"/>
    <cellStyle name="ปกติ 6 4 5 2 2 3" xfId="7400"/>
    <cellStyle name="ปกติ 6 4 5 2 2 3 2" xfId="12854"/>
    <cellStyle name="ปกติ 6 4 5 2 2 3 2 2" xfId="20805"/>
    <cellStyle name="ปกติ 6 4 5 2 2 3 3" xfId="16398"/>
    <cellStyle name="ปกติ 6 4 5 2 2 4" xfId="4936"/>
    <cellStyle name="ปกติ 6 4 5 2 2 4 2" xfId="10973"/>
    <cellStyle name="ปกติ 6 4 5 2 2 4 2 2" xfId="18941"/>
    <cellStyle name="ปกติ 6 4 5 2 2 4 3" xfId="14532"/>
    <cellStyle name="ปกติ 6 4 5 2 2 5" xfId="21810"/>
    <cellStyle name="ปกติ 6 4 5 2 3" xfId="3454"/>
    <cellStyle name="ปกติ 6 4 5 2 3 2" xfId="5960"/>
    <cellStyle name="ปกติ 6 4 5 2 3 2 2" xfId="11914"/>
    <cellStyle name="ปกติ 6 4 5 2 3 2 2 2" xfId="19872"/>
    <cellStyle name="ปกติ 6 4 5 2 3 2 3" xfId="15463"/>
    <cellStyle name="ปกติ 6 4 5 2 3 3" xfId="8942"/>
    <cellStyle name="ปกติ 6 4 5 2 3 3 2" xfId="17359"/>
    <cellStyle name="ปกติ 6 4 5 2 3 4" xfId="10054"/>
    <cellStyle name="ปกติ 6 4 5 2 3 4 2" xfId="18033"/>
    <cellStyle name="ปกติ 6 4 5 2 3 5" xfId="13620"/>
    <cellStyle name="ปกติ 6 4 5 2 4" xfId="7399"/>
    <cellStyle name="ปกติ 6 4 5 2 4 2" xfId="12853"/>
    <cellStyle name="ปกติ 6 4 5 2 4 2 2" xfId="20804"/>
    <cellStyle name="ปกติ 6 4 5 2 4 3" xfId="16397"/>
    <cellStyle name="ปกติ 6 4 5 2 5" xfId="4935"/>
    <cellStyle name="ปกติ 6 4 5 2 5 2" xfId="10972"/>
    <cellStyle name="ปกติ 6 4 5 2 5 2 2" xfId="18940"/>
    <cellStyle name="ปกติ 6 4 5 2 5 3" xfId="14531"/>
    <cellStyle name="ปกติ 6 4 5 2 6" xfId="21809"/>
    <cellStyle name="ปกติ 6 4 5 3" xfId="3455"/>
    <cellStyle name="ปกติ 6 4 5 3 2" xfId="3456"/>
    <cellStyle name="ปกติ 6 4 5 3 2 2" xfId="5962"/>
    <cellStyle name="ปกติ 6 4 5 3 2 2 2" xfId="11916"/>
    <cellStyle name="ปกติ 6 4 5 3 2 2 2 2" xfId="19874"/>
    <cellStyle name="ปกติ 6 4 5 3 2 2 3" xfId="15465"/>
    <cellStyle name="ปกติ 6 4 5 3 2 3" xfId="8943"/>
    <cellStyle name="ปกติ 6 4 5 3 2 3 2" xfId="17360"/>
    <cellStyle name="ปกติ 6 4 5 3 2 4" xfId="10055"/>
    <cellStyle name="ปกติ 6 4 5 3 2 4 2" xfId="18034"/>
    <cellStyle name="ปกติ 6 4 5 3 2 5" xfId="13621"/>
    <cellStyle name="ปกติ 6 4 5 3 3" xfId="7401"/>
    <cellStyle name="ปกติ 6 4 5 3 3 2" xfId="12855"/>
    <cellStyle name="ปกติ 6 4 5 3 3 2 2" xfId="20806"/>
    <cellStyle name="ปกติ 6 4 5 3 3 3" xfId="16399"/>
    <cellStyle name="ปกติ 6 4 5 3 4" xfId="4937"/>
    <cellStyle name="ปกติ 6 4 5 3 4 2" xfId="10974"/>
    <cellStyle name="ปกติ 6 4 5 3 4 2 2" xfId="18942"/>
    <cellStyle name="ปกติ 6 4 5 3 4 3" xfId="14533"/>
    <cellStyle name="ปกติ 6 4 5 3 5" xfId="21811"/>
    <cellStyle name="ปกติ 6 4 5 4" xfId="3457"/>
    <cellStyle name="ปกติ 6 4 5 4 2" xfId="5959"/>
    <cellStyle name="ปกติ 6 4 5 4 2 2" xfId="11913"/>
    <cellStyle name="ปกติ 6 4 5 4 2 2 2" xfId="19871"/>
    <cellStyle name="ปกติ 6 4 5 4 2 3" xfId="15462"/>
    <cellStyle name="ปกติ 6 4 5 4 3" xfId="8944"/>
    <cellStyle name="ปกติ 6 4 5 4 3 2" xfId="17361"/>
    <cellStyle name="ปกติ 6 4 5 4 4" xfId="10056"/>
    <cellStyle name="ปกติ 6 4 5 4 4 2" xfId="18035"/>
    <cellStyle name="ปกติ 6 4 5 4 5" xfId="13622"/>
    <cellStyle name="ปกติ 6 4 5 5" xfId="7398"/>
    <cellStyle name="ปกติ 6 4 5 5 2" xfId="12852"/>
    <cellStyle name="ปกติ 6 4 5 5 2 2" xfId="20803"/>
    <cellStyle name="ปกติ 6 4 5 5 3" xfId="16396"/>
    <cellStyle name="ปกติ 6 4 5 6" xfId="4934"/>
    <cellStyle name="ปกติ 6 4 5 6 2" xfId="10971"/>
    <cellStyle name="ปกติ 6 4 5 6 2 2" xfId="18939"/>
    <cellStyle name="ปกติ 6 4 5 6 3" xfId="14530"/>
    <cellStyle name="ปกติ 6 4 5 7" xfId="21808"/>
    <cellStyle name="ปกติ 6 4 6" xfId="3458"/>
    <cellStyle name="ปกติ 6 4 6 2" xfId="3459"/>
    <cellStyle name="ปกติ 6 4 6 2 2" xfId="3460"/>
    <cellStyle name="ปกติ 6 4 6 2 2 2" xfId="5964"/>
    <cellStyle name="ปกติ 6 4 6 2 2 2 2" xfId="11918"/>
    <cellStyle name="ปกติ 6 4 6 2 2 2 2 2" xfId="19876"/>
    <cellStyle name="ปกติ 6 4 6 2 2 2 3" xfId="15467"/>
    <cellStyle name="ปกติ 6 4 6 2 2 3" xfId="8945"/>
    <cellStyle name="ปกติ 6 4 6 2 2 3 2" xfId="17362"/>
    <cellStyle name="ปกติ 6 4 6 2 2 4" xfId="10057"/>
    <cellStyle name="ปกติ 6 4 6 2 2 4 2" xfId="18036"/>
    <cellStyle name="ปกติ 6 4 6 2 2 5" xfId="13623"/>
    <cellStyle name="ปกติ 6 4 6 2 3" xfId="7403"/>
    <cellStyle name="ปกติ 6 4 6 2 3 2" xfId="12857"/>
    <cellStyle name="ปกติ 6 4 6 2 3 2 2" xfId="20808"/>
    <cellStyle name="ปกติ 6 4 6 2 3 3" xfId="16401"/>
    <cellStyle name="ปกติ 6 4 6 2 4" xfId="4939"/>
    <cellStyle name="ปกติ 6 4 6 2 4 2" xfId="10976"/>
    <cellStyle name="ปกติ 6 4 6 2 4 2 2" xfId="18944"/>
    <cellStyle name="ปกติ 6 4 6 2 4 3" xfId="14535"/>
    <cellStyle name="ปกติ 6 4 6 2 5" xfId="21813"/>
    <cellStyle name="ปกติ 6 4 6 3" xfId="3461"/>
    <cellStyle name="ปกติ 6 4 6 3 2" xfId="5963"/>
    <cellStyle name="ปกติ 6 4 6 3 2 2" xfId="11917"/>
    <cellStyle name="ปกติ 6 4 6 3 2 2 2" xfId="19875"/>
    <cellStyle name="ปกติ 6 4 6 3 2 3" xfId="15466"/>
    <cellStyle name="ปกติ 6 4 6 3 3" xfId="8946"/>
    <cellStyle name="ปกติ 6 4 6 3 3 2" xfId="17363"/>
    <cellStyle name="ปกติ 6 4 6 3 4" xfId="10058"/>
    <cellStyle name="ปกติ 6 4 6 3 4 2" xfId="18037"/>
    <cellStyle name="ปกติ 6 4 6 3 5" xfId="13624"/>
    <cellStyle name="ปกติ 6 4 6 4" xfId="7402"/>
    <cellStyle name="ปกติ 6 4 6 4 2" xfId="12856"/>
    <cellStyle name="ปกติ 6 4 6 4 2 2" xfId="20807"/>
    <cellStyle name="ปกติ 6 4 6 4 3" xfId="16400"/>
    <cellStyle name="ปกติ 6 4 6 5" xfId="4938"/>
    <cellStyle name="ปกติ 6 4 6 5 2" xfId="10975"/>
    <cellStyle name="ปกติ 6 4 6 5 2 2" xfId="18943"/>
    <cellStyle name="ปกติ 6 4 6 5 3" xfId="14534"/>
    <cellStyle name="ปกติ 6 4 6 6" xfId="21812"/>
    <cellStyle name="ปกติ 6 4 7" xfId="3462"/>
    <cellStyle name="ปกติ 6 4 7 2" xfId="3463"/>
    <cellStyle name="ปกติ 6 4 7 2 2" xfId="3464"/>
    <cellStyle name="ปกติ 6 4 7 2 2 2" xfId="5966"/>
    <cellStyle name="ปกติ 6 4 7 2 2 2 2" xfId="11920"/>
    <cellStyle name="ปกติ 6 4 7 2 2 2 2 2" xfId="19878"/>
    <cellStyle name="ปกติ 6 4 7 2 2 2 3" xfId="15469"/>
    <cellStyle name="ปกติ 6 4 7 2 2 3" xfId="8947"/>
    <cellStyle name="ปกติ 6 4 7 2 2 3 2" xfId="17364"/>
    <cellStyle name="ปกติ 6 4 7 2 2 4" xfId="10059"/>
    <cellStyle name="ปกติ 6 4 7 2 2 4 2" xfId="18038"/>
    <cellStyle name="ปกติ 6 4 7 2 2 5" xfId="13625"/>
    <cellStyle name="ปกติ 6 4 7 2 3" xfId="7405"/>
    <cellStyle name="ปกติ 6 4 7 2 3 2" xfId="12859"/>
    <cellStyle name="ปกติ 6 4 7 2 3 2 2" xfId="20810"/>
    <cellStyle name="ปกติ 6 4 7 2 3 3" xfId="16403"/>
    <cellStyle name="ปกติ 6 4 7 2 4" xfId="4941"/>
    <cellStyle name="ปกติ 6 4 7 2 4 2" xfId="10978"/>
    <cellStyle name="ปกติ 6 4 7 2 4 2 2" xfId="18946"/>
    <cellStyle name="ปกติ 6 4 7 2 4 3" xfId="14537"/>
    <cellStyle name="ปกติ 6 4 7 2 5" xfId="21815"/>
    <cellStyle name="ปกติ 6 4 7 3" xfId="3465"/>
    <cellStyle name="ปกติ 6 4 7 3 2" xfId="5965"/>
    <cellStyle name="ปกติ 6 4 7 3 2 2" xfId="11919"/>
    <cellStyle name="ปกติ 6 4 7 3 2 2 2" xfId="19877"/>
    <cellStyle name="ปกติ 6 4 7 3 2 3" xfId="15468"/>
    <cellStyle name="ปกติ 6 4 7 3 3" xfId="8948"/>
    <cellStyle name="ปกติ 6 4 7 3 3 2" xfId="17365"/>
    <cellStyle name="ปกติ 6 4 7 3 4" xfId="10060"/>
    <cellStyle name="ปกติ 6 4 7 3 4 2" xfId="18039"/>
    <cellStyle name="ปกติ 6 4 7 3 5" xfId="13626"/>
    <cellStyle name="ปกติ 6 4 7 4" xfId="7404"/>
    <cellStyle name="ปกติ 6 4 7 4 2" xfId="12858"/>
    <cellStyle name="ปกติ 6 4 7 4 2 2" xfId="20809"/>
    <cellStyle name="ปกติ 6 4 7 4 3" xfId="16402"/>
    <cellStyle name="ปกติ 6 4 7 5" xfId="4940"/>
    <cellStyle name="ปกติ 6 4 7 5 2" xfId="10977"/>
    <cellStyle name="ปกติ 6 4 7 5 2 2" xfId="18945"/>
    <cellStyle name="ปกติ 6 4 7 5 3" xfId="14536"/>
    <cellStyle name="ปกติ 6 4 7 6" xfId="21814"/>
    <cellStyle name="ปกติ 6 4 8" xfId="3466"/>
    <cellStyle name="ปกติ 6 4 8 2" xfId="3467"/>
    <cellStyle name="ปกติ 6 4 8 2 2" xfId="5967"/>
    <cellStyle name="ปกติ 6 4 8 2 2 2" xfId="11921"/>
    <cellStyle name="ปกติ 6 4 8 2 2 2 2" xfId="19879"/>
    <cellStyle name="ปกติ 6 4 8 2 2 3" xfId="15470"/>
    <cellStyle name="ปกติ 6 4 8 2 3" xfId="8949"/>
    <cellStyle name="ปกติ 6 4 8 2 3 2" xfId="17366"/>
    <cellStyle name="ปกติ 6 4 8 2 4" xfId="10062"/>
    <cellStyle name="ปกติ 6 4 8 2 4 2" xfId="18040"/>
    <cellStyle name="ปกติ 6 4 8 2 5" xfId="13627"/>
    <cellStyle name="ปกติ 6 4 8 3" xfId="7406"/>
    <cellStyle name="ปกติ 6 4 8 3 2" xfId="12860"/>
    <cellStyle name="ปกติ 6 4 8 3 2 2" xfId="20811"/>
    <cellStyle name="ปกติ 6 4 8 3 3" xfId="16404"/>
    <cellStyle name="ปกติ 6 4 8 4" xfId="4942"/>
    <cellStyle name="ปกติ 6 4 8 4 2" xfId="10979"/>
    <cellStyle name="ปกติ 6 4 8 4 2 2" xfId="18947"/>
    <cellStyle name="ปกติ 6 4 8 4 3" xfId="14538"/>
    <cellStyle name="ปกติ 6 4 8 5" xfId="21816"/>
    <cellStyle name="ปกติ 6 4 9" xfId="3468"/>
    <cellStyle name="ปกติ 6 4 9 2" xfId="5932"/>
    <cellStyle name="ปกติ 6 4 9 2 2" xfId="11886"/>
    <cellStyle name="ปกติ 6 4 9 2 2 2" xfId="19844"/>
    <cellStyle name="ปกติ 6 4 9 2 3" xfId="15435"/>
    <cellStyle name="ปกติ 6 4 9 3" xfId="8950"/>
    <cellStyle name="ปกติ 6 4 9 3 2" xfId="17367"/>
    <cellStyle name="ปกติ 6 4 9 4" xfId="10063"/>
    <cellStyle name="ปกติ 6 4 9 4 2" xfId="18041"/>
    <cellStyle name="ปกติ 6 4 9 5" xfId="13628"/>
    <cellStyle name="ปกติ 6 5" xfId="3469"/>
    <cellStyle name="ปกติ 6 5 10" xfId="4943"/>
    <cellStyle name="ปกติ 6 5 10 2" xfId="10980"/>
    <cellStyle name="ปกติ 6 5 10 2 2" xfId="18948"/>
    <cellStyle name="ปกติ 6 5 10 3" xfId="14539"/>
    <cellStyle name="ปกติ 6 5 11" xfId="21817"/>
    <cellStyle name="ปกติ 6 5 2" xfId="3470"/>
    <cellStyle name="ปกติ 6 5 2 2" xfId="3471"/>
    <cellStyle name="ปกติ 6 5 2 2 2" xfId="3472"/>
    <cellStyle name="ปกติ 6 5 2 2 2 2" xfId="3473"/>
    <cellStyle name="ปกติ 6 5 2 2 2 2 2" xfId="5971"/>
    <cellStyle name="ปกติ 6 5 2 2 2 2 2 2" xfId="11925"/>
    <cellStyle name="ปกติ 6 5 2 2 2 2 2 2 2" xfId="19883"/>
    <cellStyle name="ปกติ 6 5 2 2 2 2 2 3" xfId="15474"/>
    <cellStyle name="ปกติ 6 5 2 2 2 2 3" xfId="8951"/>
    <cellStyle name="ปกติ 6 5 2 2 2 2 3 2" xfId="17368"/>
    <cellStyle name="ปกติ 6 5 2 2 2 2 4" xfId="10064"/>
    <cellStyle name="ปกติ 6 5 2 2 2 2 4 2" xfId="18042"/>
    <cellStyle name="ปกติ 6 5 2 2 2 2 5" xfId="13629"/>
    <cellStyle name="ปกติ 6 5 2 2 2 3" xfId="7410"/>
    <cellStyle name="ปกติ 6 5 2 2 2 3 2" xfId="12864"/>
    <cellStyle name="ปกติ 6 5 2 2 2 3 2 2" xfId="20815"/>
    <cellStyle name="ปกติ 6 5 2 2 2 3 3" xfId="16408"/>
    <cellStyle name="ปกติ 6 5 2 2 2 4" xfId="4946"/>
    <cellStyle name="ปกติ 6 5 2 2 2 4 2" xfId="10983"/>
    <cellStyle name="ปกติ 6 5 2 2 2 4 2 2" xfId="18951"/>
    <cellStyle name="ปกติ 6 5 2 2 2 4 3" xfId="14542"/>
    <cellStyle name="ปกติ 6 5 2 2 2 5" xfId="21820"/>
    <cellStyle name="ปกติ 6 5 2 2 3" xfId="3474"/>
    <cellStyle name="ปกติ 6 5 2 2 3 2" xfId="5970"/>
    <cellStyle name="ปกติ 6 5 2 2 3 2 2" xfId="11924"/>
    <cellStyle name="ปกติ 6 5 2 2 3 2 2 2" xfId="19882"/>
    <cellStyle name="ปกติ 6 5 2 2 3 2 3" xfId="15473"/>
    <cellStyle name="ปกติ 6 5 2 2 3 3" xfId="8952"/>
    <cellStyle name="ปกติ 6 5 2 2 3 3 2" xfId="17369"/>
    <cellStyle name="ปกติ 6 5 2 2 3 4" xfId="10065"/>
    <cellStyle name="ปกติ 6 5 2 2 3 4 2" xfId="18043"/>
    <cellStyle name="ปกติ 6 5 2 2 3 5" xfId="13630"/>
    <cellStyle name="ปกติ 6 5 2 2 4" xfId="7409"/>
    <cellStyle name="ปกติ 6 5 2 2 4 2" xfId="12863"/>
    <cellStyle name="ปกติ 6 5 2 2 4 2 2" xfId="20814"/>
    <cellStyle name="ปกติ 6 5 2 2 4 3" xfId="16407"/>
    <cellStyle name="ปกติ 6 5 2 2 5" xfId="4945"/>
    <cellStyle name="ปกติ 6 5 2 2 5 2" xfId="10982"/>
    <cellStyle name="ปกติ 6 5 2 2 5 2 2" xfId="18950"/>
    <cellStyle name="ปกติ 6 5 2 2 5 3" xfId="14541"/>
    <cellStyle name="ปกติ 6 5 2 2 6" xfId="21819"/>
    <cellStyle name="ปกติ 6 5 2 3" xfId="3475"/>
    <cellStyle name="ปกติ 6 5 2 3 2" xfId="3476"/>
    <cellStyle name="ปกติ 6 5 2 3 2 2" xfId="5972"/>
    <cellStyle name="ปกติ 6 5 2 3 2 2 2" xfId="11926"/>
    <cellStyle name="ปกติ 6 5 2 3 2 2 2 2" xfId="19884"/>
    <cellStyle name="ปกติ 6 5 2 3 2 2 3" xfId="15475"/>
    <cellStyle name="ปกติ 6 5 2 3 2 3" xfId="8953"/>
    <cellStyle name="ปกติ 6 5 2 3 2 3 2" xfId="17370"/>
    <cellStyle name="ปกติ 6 5 2 3 2 4" xfId="10066"/>
    <cellStyle name="ปกติ 6 5 2 3 2 4 2" xfId="18044"/>
    <cellStyle name="ปกติ 6 5 2 3 2 5" xfId="13631"/>
    <cellStyle name="ปกติ 6 5 2 3 3" xfId="7411"/>
    <cellStyle name="ปกติ 6 5 2 3 3 2" xfId="12865"/>
    <cellStyle name="ปกติ 6 5 2 3 3 2 2" xfId="20816"/>
    <cellStyle name="ปกติ 6 5 2 3 3 3" xfId="16409"/>
    <cellStyle name="ปกติ 6 5 2 3 4" xfId="4947"/>
    <cellStyle name="ปกติ 6 5 2 3 4 2" xfId="10984"/>
    <cellStyle name="ปกติ 6 5 2 3 4 2 2" xfId="18952"/>
    <cellStyle name="ปกติ 6 5 2 3 4 3" xfId="14543"/>
    <cellStyle name="ปกติ 6 5 2 3 5" xfId="21821"/>
    <cellStyle name="ปกติ 6 5 2 4" xfId="3477"/>
    <cellStyle name="ปกติ 6 5 2 4 2" xfId="5969"/>
    <cellStyle name="ปกติ 6 5 2 4 2 2" xfId="11923"/>
    <cellStyle name="ปกติ 6 5 2 4 2 2 2" xfId="19881"/>
    <cellStyle name="ปกติ 6 5 2 4 2 3" xfId="15472"/>
    <cellStyle name="ปกติ 6 5 2 4 3" xfId="8954"/>
    <cellStyle name="ปกติ 6 5 2 4 3 2" xfId="17371"/>
    <cellStyle name="ปกติ 6 5 2 4 4" xfId="10067"/>
    <cellStyle name="ปกติ 6 5 2 4 4 2" xfId="18045"/>
    <cellStyle name="ปกติ 6 5 2 4 5" xfId="13632"/>
    <cellStyle name="ปกติ 6 5 2 5" xfId="7408"/>
    <cellStyle name="ปกติ 6 5 2 5 2" xfId="12862"/>
    <cellStyle name="ปกติ 6 5 2 5 2 2" xfId="20813"/>
    <cellStyle name="ปกติ 6 5 2 5 3" xfId="16406"/>
    <cellStyle name="ปกติ 6 5 2 6" xfId="4944"/>
    <cellStyle name="ปกติ 6 5 2 6 2" xfId="10981"/>
    <cellStyle name="ปกติ 6 5 2 6 2 2" xfId="18949"/>
    <cellStyle name="ปกติ 6 5 2 6 3" xfId="14540"/>
    <cellStyle name="ปกติ 6 5 2 7" xfId="21818"/>
    <cellStyle name="ปกติ 6 5 3" xfId="3478"/>
    <cellStyle name="ปกติ 6 5 3 2" xfId="3479"/>
    <cellStyle name="ปกติ 6 5 3 2 2" xfId="3480"/>
    <cellStyle name="ปกติ 6 5 3 2 2 2" xfId="3481"/>
    <cellStyle name="ปกติ 6 5 3 2 2 2 2" xfId="5975"/>
    <cellStyle name="ปกติ 6 5 3 2 2 2 2 2" xfId="11929"/>
    <cellStyle name="ปกติ 6 5 3 2 2 2 2 2 2" xfId="19887"/>
    <cellStyle name="ปกติ 6 5 3 2 2 2 2 3" xfId="15478"/>
    <cellStyle name="ปกติ 6 5 3 2 2 2 3" xfId="8955"/>
    <cellStyle name="ปกติ 6 5 3 2 2 2 3 2" xfId="17372"/>
    <cellStyle name="ปกติ 6 5 3 2 2 2 4" xfId="10068"/>
    <cellStyle name="ปกติ 6 5 3 2 2 2 4 2" xfId="18046"/>
    <cellStyle name="ปกติ 6 5 3 2 2 2 5" xfId="13633"/>
    <cellStyle name="ปกติ 6 5 3 2 2 3" xfId="7414"/>
    <cellStyle name="ปกติ 6 5 3 2 2 3 2" xfId="12868"/>
    <cellStyle name="ปกติ 6 5 3 2 2 3 2 2" xfId="20819"/>
    <cellStyle name="ปกติ 6 5 3 2 2 3 3" xfId="16412"/>
    <cellStyle name="ปกติ 6 5 3 2 2 4" xfId="4950"/>
    <cellStyle name="ปกติ 6 5 3 2 2 4 2" xfId="10987"/>
    <cellStyle name="ปกติ 6 5 3 2 2 4 2 2" xfId="18955"/>
    <cellStyle name="ปกติ 6 5 3 2 2 4 3" xfId="14546"/>
    <cellStyle name="ปกติ 6 5 3 2 2 5" xfId="21824"/>
    <cellStyle name="ปกติ 6 5 3 2 3" xfId="3482"/>
    <cellStyle name="ปกติ 6 5 3 2 3 2" xfId="5974"/>
    <cellStyle name="ปกติ 6 5 3 2 3 2 2" xfId="11928"/>
    <cellStyle name="ปกติ 6 5 3 2 3 2 2 2" xfId="19886"/>
    <cellStyle name="ปกติ 6 5 3 2 3 2 3" xfId="15477"/>
    <cellStyle name="ปกติ 6 5 3 2 3 3" xfId="8956"/>
    <cellStyle name="ปกติ 6 5 3 2 3 3 2" xfId="17373"/>
    <cellStyle name="ปกติ 6 5 3 2 3 4" xfId="10069"/>
    <cellStyle name="ปกติ 6 5 3 2 3 4 2" xfId="18047"/>
    <cellStyle name="ปกติ 6 5 3 2 3 5" xfId="13634"/>
    <cellStyle name="ปกติ 6 5 3 2 4" xfId="7413"/>
    <cellStyle name="ปกติ 6 5 3 2 4 2" xfId="12867"/>
    <cellStyle name="ปกติ 6 5 3 2 4 2 2" xfId="20818"/>
    <cellStyle name="ปกติ 6 5 3 2 4 3" xfId="16411"/>
    <cellStyle name="ปกติ 6 5 3 2 5" xfId="4949"/>
    <cellStyle name="ปกติ 6 5 3 2 5 2" xfId="10986"/>
    <cellStyle name="ปกติ 6 5 3 2 5 2 2" xfId="18954"/>
    <cellStyle name="ปกติ 6 5 3 2 5 3" xfId="14545"/>
    <cellStyle name="ปกติ 6 5 3 2 6" xfId="21823"/>
    <cellStyle name="ปกติ 6 5 3 3" xfId="3483"/>
    <cellStyle name="ปกติ 6 5 3 3 2" xfId="3484"/>
    <cellStyle name="ปกติ 6 5 3 3 2 2" xfId="5976"/>
    <cellStyle name="ปกติ 6 5 3 3 2 2 2" xfId="11930"/>
    <cellStyle name="ปกติ 6 5 3 3 2 2 2 2" xfId="19888"/>
    <cellStyle name="ปกติ 6 5 3 3 2 2 3" xfId="15479"/>
    <cellStyle name="ปกติ 6 5 3 3 2 3" xfId="8957"/>
    <cellStyle name="ปกติ 6 5 3 3 2 3 2" xfId="17374"/>
    <cellStyle name="ปกติ 6 5 3 3 2 4" xfId="10070"/>
    <cellStyle name="ปกติ 6 5 3 3 2 4 2" xfId="18048"/>
    <cellStyle name="ปกติ 6 5 3 3 2 5" xfId="13635"/>
    <cellStyle name="ปกติ 6 5 3 3 3" xfId="7415"/>
    <cellStyle name="ปกติ 6 5 3 3 3 2" xfId="12869"/>
    <cellStyle name="ปกติ 6 5 3 3 3 2 2" xfId="20820"/>
    <cellStyle name="ปกติ 6 5 3 3 3 3" xfId="16413"/>
    <cellStyle name="ปกติ 6 5 3 3 4" xfId="4951"/>
    <cellStyle name="ปกติ 6 5 3 3 4 2" xfId="10988"/>
    <cellStyle name="ปกติ 6 5 3 3 4 2 2" xfId="18956"/>
    <cellStyle name="ปกติ 6 5 3 3 4 3" xfId="14547"/>
    <cellStyle name="ปกติ 6 5 3 3 5" xfId="21825"/>
    <cellStyle name="ปกติ 6 5 3 4" xfId="3485"/>
    <cellStyle name="ปกติ 6 5 3 4 2" xfId="5973"/>
    <cellStyle name="ปกติ 6 5 3 4 2 2" xfId="11927"/>
    <cellStyle name="ปกติ 6 5 3 4 2 2 2" xfId="19885"/>
    <cellStyle name="ปกติ 6 5 3 4 2 3" xfId="15476"/>
    <cellStyle name="ปกติ 6 5 3 4 3" xfId="8958"/>
    <cellStyle name="ปกติ 6 5 3 4 3 2" xfId="17375"/>
    <cellStyle name="ปกติ 6 5 3 4 4" xfId="10071"/>
    <cellStyle name="ปกติ 6 5 3 4 4 2" xfId="18049"/>
    <cellStyle name="ปกติ 6 5 3 4 5" xfId="13636"/>
    <cellStyle name="ปกติ 6 5 3 5" xfId="7412"/>
    <cellStyle name="ปกติ 6 5 3 5 2" xfId="12866"/>
    <cellStyle name="ปกติ 6 5 3 5 2 2" xfId="20817"/>
    <cellStyle name="ปกติ 6 5 3 5 3" xfId="16410"/>
    <cellStyle name="ปกติ 6 5 3 6" xfId="4948"/>
    <cellStyle name="ปกติ 6 5 3 6 2" xfId="10985"/>
    <cellStyle name="ปกติ 6 5 3 6 2 2" xfId="18953"/>
    <cellStyle name="ปกติ 6 5 3 6 3" xfId="14544"/>
    <cellStyle name="ปกติ 6 5 3 7" xfId="21822"/>
    <cellStyle name="ปกติ 6 5 4" xfId="3486"/>
    <cellStyle name="ปกติ 6 5 4 2" xfId="3487"/>
    <cellStyle name="ปกติ 6 5 4 2 2" xfId="3488"/>
    <cellStyle name="ปกติ 6 5 4 2 2 2" xfId="3489"/>
    <cellStyle name="ปกติ 6 5 4 2 2 2 2" xfId="5979"/>
    <cellStyle name="ปกติ 6 5 4 2 2 2 2 2" xfId="11933"/>
    <cellStyle name="ปกติ 6 5 4 2 2 2 2 2 2" xfId="19891"/>
    <cellStyle name="ปกติ 6 5 4 2 2 2 2 3" xfId="15482"/>
    <cellStyle name="ปกติ 6 5 4 2 2 2 3" xfId="8959"/>
    <cellStyle name="ปกติ 6 5 4 2 2 2 3 2" xfId="17376"/>
    <cellStyle name="ปกติ 6 5 4 2 2 2 4" xfId="10072"/>
    <cellStyle name="ปกติ 6 5 4 2 2 2 4 2" xfId="18050"/>
    <cellStyle name="ปกติ 6 5 4 2 2 2 5" xfId="13637"/>
    <cellStyle name="ปกติ 6 5 4 2 2 3" xfId="7418"/>
    <cellStyle name="ปกติ 6 5 4 2 2 3 2" xfId="12872"/>
    <cellStyle name="ปกติ 6 5 4 2 2 3 2 2" xfId="20823"/>
    <cellStyle name="ปกติ 6 5 4 2 2 3 3" xfId="16416"/>
    <cellStyle name="ปกติ 6 5 4 2 2 4" xfId="4954"/>
    <cellStyle name="ปกติ 6 5 4 2 2 4 2" xfId="10991"/>
    <cellStyle name="ปกติ 6 5 4 2 2 4 2 2" xfId="18959"/>
    <cellStyle name="ปกติ 6 5 4 2 2 4 3" xfId="14550"/>
    <cellStyle name="ปกติ 6 5 4 2 2 5" xfId="21828"/>
    <cellStyle name="ปกติ 6 5 4 2 3" xfId="3490"/>
    <cellStyle name="ปกติ 6 5 4 2 3 2" xfId="5978"/>
    <cellStyle name="ปกติ 6 5 4 2 3 2 2" xfId="11932"/>
    <cellStyle name="ปกติ 6 5 4 2 3 2 2 2" xfId="19890"/>
    <cellStyle name="ปกติ 6 5 4 2 3 2 3" xfId="15481"/>
    <cellStyle name="ปกติ 6 5 4 2 3 3" xfId="8960"/>
    <cellStyle name="ปกติ 6 5 4 2 3 3 2" xfId="17377"/>
    <cellStyle name="ปกติ 6 5 4 2 3 4" xfId="10073"/>
    <cellStyle name="ปกติ 6 5 4 2 3 4 2" xfId="18051"/>
    <cellStyle name="ปกติ 6 5 4 2 3 5" xfId="13638"/>
    <cellStyle name="ปกติ 6 5 4 2 4" xfId="7417"/>
    <cellStyle name="ปกติ 6 5 4 2 4 2" xfId="12871"/>
    <cellStyle name="ปกติ 6 5 4 2 4 2 2" xfId="20822"/>
    <cellStyle name="ปกติ 6 5 4 2 4 3" xfId="16415"/>
    <cellStyle name="ปกติ 6 5 4 2 5" xfId="4953"/>
    <cellStyle name="ปกติ 6 5 4 2 5 2" xfId="10990"/>
    <cellStyle name="ปกติ 6 5 4 2 5 2 2" xfId="18958"/>
    <cellStyle name="ปกติ 6 5 4 2 5 3" xfId="14549"/>
    <cellStyle name="ปกติ 6 5 4 2 6" xfId="21827"/>
    <cellStyle name="ปกติ 6 5 4 3" xfId="3491"/>
    <cellStyle name="ปกติ 6 5 4 3 2" xfId="3492"/>
    <cellStyle name="ปกติ 6 5 4 3 2 2" xfId="5980"/>
    <cellStyle name="ปกติ 6 5 4 3 2 2 2" xfId="11934"/>
    <cellStyle name="ปกติ 6 5 4 3 2 2 2 2" xfId="19892"/>
    <cellStyle name="ปกติ 6 5 4 3 2 2 3" xfId="15483"/>
    <cellStyle name="ปกติ 6 5 4 3 2 3" xfId="8961"/>
    <cellStyle name="ปกติ 6 5 4 3 2 3 2" xfId="17378"/>
    <cellStyle name="ปกติ 6 5 4 3 2 4" xfId="10074"/>
    <cellStyle name="ปกติ 6 5 4 3 2 4 2" xfId="18052"/>
    <cellStyle name="ปกติ 6 5 4 3 2 5" xfId="13639"/>
    <cellStyle name="ปกติ 6 5 4 3 3" xfId="7419"/>
    <cellStyle name="ปกติ 6 5 4 3 3 2" xfId="12873"/>
    <cellStyle name="ปกติ 6 5 4 3 3 2 2" xfId="20824"/>
    <cellStyle name="ปกติ 6 5 4 3 3 3" xfId="16417"/>
    <cellStyle name="ปกติ 6 5 4 3 4" xfId="4955"/>
    <cellStyle name="ปกติ 6 5 4 3 4 2" xfId="10992"/>
    <cellStyle name="ปกติ 6 5 4 3 4 2 2" xfId="18960"/>
    <cellStyle name="ปกติ 6 5 4 3 4 3" xfId="14551"/>
    <cellStyle name="ปกติ 6 5 4 3 5" xfId="21829"/>
    <cellStyle name="ปกติ 6 5 4 4" xfId="3493"/>
    <cellStyle name="ปกติ 6 5 4 4 2" xfId="5977"/>
    <cellStyle name="ปกติ 6 5 4 4 2 2" xfId="11931"/>
    <cellStyle name="ปกติ 6 5 4 4 2 2 2" xfId="19889"/>
    <cellStyle name="ปกติ 6 5 4 4 2 3" xfId="15480"/>
    <cellStyle name="ปกติ 6 5 4 4 3" xfId="8962"/>
    <cellStyle name="ปกติ 6 5 4 4 3 2" xfId="17379"/>
    <cellStyle name="ปกติ 6 5 4 4 4" xfId="10075"/>
    <cellStyle name="ปกติ 6 5 4 4 4 2" xfId="18053"/>
    <cellStyle name="ปกติ 6 5 4 4 5" xfId="13640"/>
    <cellStyle name="ปกติ 6 5 4 5" xfId="7416"/>
    <cellStyle name="ปกติ 6 5 4 5 2" xfId="12870"/>
    <cellStyle name="ปกติ 6 5 4 5 2 2" xfId="20821"/>
    <cellStyle name="ปกติ 6 5 4 5 3" xfId="16414"/>
    <cellStyle name="ปกติ 6 5 4 6" xfId="4952"/>
    <cellStyle name="ปกติ 6 5 4 6 2" xfId="10989"/>
    <cellStyle name="ปกติ 6 5 4 6 2 2" xfId="18957"/>
    <cellStyle name="ปกติ 6 5 4 6 3" xfId="14548"/>
    <cellStyle name="ปกติ 6 5 4 7" xfId="21826"/>
    <cellStyle name="ปกติ 6 5 5" xfId="3494"/>
    <cellStyle name="ปกติ 6 5 5 2" xfId="3495"/>
    <cellStyle name="ปกติ 6 5 5 2 2" xfId="3496"/>
    <cellStyle name="ปกติ 6 5 5 2 2 2" xfId="5982"/>
    <cellStyle name="ปกติ 6 5 5 2 2 2 2" xfId="11936"/>
    <cellStyle name="ปกติ 6 5 5 2 2 2 2 2" xfId="19894"/>
    <cellStyle name="ปกติ 6 5 5 2 2 2 3" xfId="15485"/>
    <cellStyle name="ปกติ 6 5 5 2 2 3" xfId="8963"/>
    <cellStyle name="ปกติ 6 5 5 2 2 3 2" xfId="17380"/>
    <cellStyle name="ปกติ 6 5 5 2 2 4" xfId="10076"/>
    <cellStyle name="ปกติ 6 5 5 2 2 4 2" xfId="18054"/>
    <cellStyle name="ปกติ 6 5 5 2 2 5" xfId="13641"/>
    <cellStyle name="ปกติ 6 5 5 2 3" xfId="7421"/>
    <cellStyle name="ปกติ 6 5 5 2 3 2" xfId="12875"/>
    <cellStyle name="ปกติ 6 5 5 2 3 2 2" xfId="20826"/>
    <cellStyle name="ปกติ 6 5 5 2 3 3" xfId="16419"/>
    <cellStyle name="ปกติ 6 5 5 2 4" xfId="4957"/>
    <cellStyle name="ปกติ 6 5 5 2 4 2" xfId="10994"/>
    <cellStyle name="ปกติ 6 5 5 2 4 2 2" xfId="18962"/>
    <cellStyle name="ปกติ 6 5 5 2 4 3" xfId="14553"/>
    <cellStyle name="ปกติ 6 5 5 2 5" xfId="21831"/>
    <cellStyle name="ปกติ 6 5 5 3" xfId="3497"/>
    <cellStyle name="ปกติ 6 5 5 3 2" xfId="5981"/>
    <cellStyle name="ปกติ 6 5 5 3 2 2" xfId="11935"/>
    <cellStyle name="ปกติ 6 5 5 3 2 2 2" xfId="19893"/>
    <cellStyle name="ปกติ 6 5 5 3 2 3" xfId="15484"/>
    <cellStyle name="ปกติ 6 5 5 3 3" xfId="8964"/>
    <cellStyle name="ปกติ 6 5 5 3 3 2" xfId="17381"/>
    <cellStyle name="ปกติ 6 5 5 3 4" xfId="10077"/>
    <cellStyle name="ปกติ 6 5 5 3 4 2" xfId="18055"/>
    <cellStyle name="ปกติ 6 5 5 3 5" xfId="13642"/>
    <cellStyle name="ปกติ 6 5 5 4" xfId="7420"/>
    <cellStyle name="ปกติ 6 5 5 4 2" xfId="12874"/>
    <cellStyle name="ปกติ 6 5 5 4 2 2" xfId="20825"/>
    <cellStyle name="ปกติ 6 5 5 4 3" xfId="16418"/>
    <cellStyle name="ปกติ 6 5 5 5" xfId="4956"/>
    <cellStyle name="ปกติ 6 5 5 5 2" xfId="10993"/>
    <cellStyle name="ปกติ 6 5 5 5 2 2" xfId="18961"/>
    <cellStyle name="ปกติ 6 5 5 5 3" xfId="14552"/>
    <cellStyle name="ปกติ 6 5 5 6" xfId="21830"/>
    <cellStyle name="ปกติ 6 5 6" xfId="3498"/>
    <cellStyle name="ปกติ 6 5 6 2" xfId="3499"/>
    <cellStyle name="ปกติ 6 5 6 2 2" xfId="3500"/>
    <cellStyle name="ปกติ 6 5 6 2 2 2" xfId="5984"/>
    <cellStyle name="ปกติ 6 5 6 2 2 2 2" xfId="11938"/>
    <cellStyle name="ปกติ 6 5 6 2 2 2 2 2" xfId="19896"/>
    <cellStyle name="ปกติ 6 5 6 2 2 2 3" xfId="15487"/>
    <cellStyle name="ปกติ 6 5 6 2 2 3" xfId="8965"/>
    <cellStyle name="ปกติ 6 5 6 2 2 3 2" xfId="17382"/>
    <cellStyle name="ปกติ 6 5 6 2 2 4" xfId="10078"/>
    <cellStyle name="ปกติ 6 5 6 2 2 4 2" xfId="18056"/>
    <cellStyle name="ปกติ 6 5 6 2 2 5" xfId="13643"/>
    <cellStyle name="ปกติ 6 5 6 2 3" xfId="7423"/>
    <cellStyle name="ปกติ 6 5 6 2 3 2" xfId="12877"/>
    <cellStyle name="ปกติ 6 5 6 2 3 2 2" xfId="20828"/>
    <cellStyle name="ปกติ 6 5 6 2 3 3" xfId="16421"/>
    <cellStyle name="ปกติ 6 5 6 2 4" xfId="4959"/>
    <cellStyle name="ปกติ 6 5 6 2 4 2" xfId="10996"/>
    <cellStyle name="ปกติ 6 5 6 2 4 2 2" xfId="18964"/>
    <cellStyle name="ปกติ 6 5 6 2 4 3" xfId="14555"/>
    <cellStyle name="ปกติ 6 5 6 2 5" xfId="21833"/>
    <cellStyle name="ปกติ 6 5 6 3" xfId="3501"/>
    <cellStyle name="ปกติ 6 5 6 3 2" xfId="5983"/>
    <cellStyle name="ปกติ 6 5 6 3 2 2" xfId="11937"/>
    <cellStyle name="ปกติ 6 5 6 3 2 2 2" xfId="19895"/>
    <cellStyle name="ปกติ 6 5 6 3 2 3" xfId="15486"/>
    <cellStyle name="ปกติ 6 5 6 3 3" xfId="8966"/>
    <cellStyle name="ปกติ 6 5 6 3 3 2" xfId="17383"/>
    <cellStyle name="ปกติ 6 5 6 3 4" xfId="10079"/>
    <cellStyle name="ปกติ 6 5 6 3 4 2" xfId="18057"/>
    <cellStyle name="ปกติ 6 5 6 3 5" xfId="13644"/>
    <cellStyle name="ปกติ 6 5 6 4" xfId="7422"/>
    <cellStyle name="ปกติ 6 5 6 4 2" xfId="12876"/>
    <cellStyle name="ปกติ 6 5 6 4 2 2" xfId="20827"/>
    <cellStyle name="ปกติ 6 5 6 4 3" xfId="16420"/>
    <cellStyle name="ปกติ 6 5 6 5" xfId="4958"/>
    <cellStyle name="ปกติ 6 5 6 5 2" xfId="10995"/>
    <cellStyle name="ปกติ 6 5 6 5 2 2" xfId="18963"/>
    <cellStyle name="ปกติ 6 5 6 5 3" xfId="14554"/>
    <cellStyle name="ปกติ 6 5 6 6" xfId="21832"/>
    <cellStyle name="ปกติ 6 5 7" xfId="3502"/>
    <cellStyle name="ปกติ 6 5 7 2" xfId="3503"/>
    <cellStyle name="ปกติ 6 5 7 2 2" xfId="5985"/>
    <cellStyle name="ปกติ 6 5 7 2 2 2" xfId="11939"/>
    <cellStyle name="ปกติ 6 5 7 2 2 2 2" xfId="19897"/>
    <cellStyle name="ปกติ 6 5 7 2 2 3" xfId="15488"/>
    <cellStyle name="ปกติ 6 5 7 2 3" xfId="8967"/>
    <cellStyle name="ปกติ 6 5 7 2 3 2" xfId="17384"/>
    <cellStyle name="ปกติ 6 5 7 2 4" xfId="10080"/>
    <cellStyle name="ปกติ 6 5 7 2 4 2" xfId="18058"/>
    <cellStyle name="ปกติ 6 5 7 2 5" xfId="13645"/>
    <cellStyle name="ปกติ 6 5 7 3" xfId="7424"/>
    <cellStyle name="ปกติ 6 5 7 3 2" xfId="12878"/>
    <cellStyle name="ปกติ 6 5 7 3 2 2" xfId="20829"/>
    <cellStyle name="ปกติ 6 5 7 3 3" xfId="16422"/>
    <cellStyle name="ปกติ 6 5 7 4" xfId="4960"/>
    <cellStyle name="ปกติ 6 5 7 4 2" xfId="10997"/>
    <cellStyle name="ปกติ 6 5 7 4 2 2" xfId="18965"/>
    <cellStyle name="ปกติ 6 5 7 4 3" xfId="14556"/>
    <cellStyle name="ปกติ 6 5 7 5" xfId="21834"/>
    <cellStyle name="ปกติ 6 5 8" xfId="3504"/>
    <cellStyle name="ปกติ 6 5 8 2" xfId="5968"/>
    <cellStyle name="ปกติ 6 5 8 2 2" xfId="11922"/>
    <cellStyle name="ปกติ 6 5 8 2 2 2" xfId="19880"/>
    <cellStyle name="ปกติ 6 5 8 2 3" xfId="15471"/>
    <cellStyle name="ปกติ 6 5 8 3" xfId="8968"/>
    <cellStyle name="ปกติ 6 5 8 3 2" xfId="17385"/>
    <cellStyle name="ปกติ 6 5 8 4" xfId="10081"/>
    <cellStyle name="ปกติ 6 5 8 4 2" xfId="18059"/>
    <cellStyle name="ปกติ 6 5 8 5" xfId="13646"/>
    <cellStyle name="ปกติ 6 5 9" xfId="7407"/>
    <cellStyle name="ปกติ 6 5 9 2" xfId="12861"/>
    <cellStyle name="ปกติ 6 5 9 2 2" xfId="20812"/>
    <cellStyle name="ปกติ 6 5 9 3" xfId="16405"/>
    <cellStyle name="ปกติ 6 6" xfId="3505"/>
    <cellStyle name="ปกติ 7" xfId="3506"/>
    <cellStyle name="ปกติ 7 2" xfId="3507"/>
    <cellStyle name="ปกติ 7 3" xfId="3508"/>
    <cellStyle name="ปกติ 7 4" xfId="3509"/>
    <cellStyle name="ปกติ 8" xfId="3510"/>
    <cellStyle name="ปกติ 8 2" xfId="3511"/>
    <cellStyle name="ปกติ 8 2 10" xfId="3512"/>
    <cellStyle name="ปกติ 8 2 10 2" xfId="3513"/>
    <cellStyle name="ปกติ 8 2 10 2 2" xfId="3514"/>
    <cellStyle name="ปกติ 8 2 10 2 2 2" xfId="3515"/>
    <cellStyle name="ปกติ 8 2 10 2 2 2 2" xfId="5989"/>
    <cellStyle name="ปกติ 8 2 10 2 2 2 2 2" xfId="11943"/>
    <cellStyle name="ปกติ 8 2 10 2 2 2 2 2 2" xfId="19901"/>
    <cellStyle name="ปกติ 8 2 10 2 2 2 2 3" xfId="15492"/>
    <cellStyle name="ปกติ 8 2 10 2 2 2 3" xfId="8969"/>
    <cellStyle name="ปกติ 8 2 10 2 2 2 3 2" xfId="17386"/>
    <cellStyle name="ปกติ 8 2 10 2 2 2 4" xfId="10082"/>
    <cellStyle name="ปกติ 8 2 10 2 2 2 4 2" xfId="18060"/>
    <cellStyle name="ปกติ 8 2 10 2 2 2 5" xfId="13647"/>
    <cellStyle name="ปกติ 8 2 10 2 2 3" xfId="7429"/>
    <cellStyle name="ปกติ 8 2 10 2 2 3 2" xfId="12882"/>
    <cellStyle name="ปกติ 8 2 10 2 2 3 2 2" xfId="20833"/>
    <cellStyle name="ปกติ 8 2 10 2 2 3 3" xfId="16426"/>
    <cellStyle name="ปกติ 8 2 10 2 2 4" xfId="4964"/>
    <cellStyle name="ปกติ 8 2 10 2 2 4 2" xfId="11001"/>
    <cellStyle name="ปกติ 8 2 10 2 2 4 2 2" xfId="18969"/>
    <cellStyle name="ปกติ 8 2 10 2 2 4 3" xfId="14560"/>
    <cellStyle name="ปกติ 8 2 10 2 2 5" xfId="21838"/>
    <cellStyle name="ปกติ 8 2 10 2 3" xfId="3516"/>
    <cellStyle name="ปกติ 8 2 10 2 3 2" xfId="5988"/>
    <cellStyle name="ปกติ 8 2 10 2 3 2 2" xfId="11942"/>
    <cellStyle name="ปกติ 8 2 10 2 3 2 2 2" xfId="19900"/>
    <cellStyle name="ปกติ 8 2 10 2 3 2 3" xfId="15491"/>
    <cellStyle name="ปกติ 8 2 10 2 3 3" xfId="8970"/>
    <cellStyle name="ปกติ 8 2 10 2 3 3 2" xfId="17387"/>
    <cellStyle name="ปกติ 8 2 10 2 3 4" xfId="10083"/>
    <cellStyle name="ปกติ 8 2 10 2 3 4 2" xfId="18061"/>
    <cellStyle name="ปกติ 8 2 10 2 3 5" xfId="13648"/>
    <cellStyle name="ปกติ 8 2 10 2 4" xfId="7428"/>
    <cellStyle name="ปกติ 8 2 10 2 4 2" xfId="12881"/>
    <cellStyle name="ปกติ 8 2 10 2 4 2 2" xfId="20832"/>
    <cellStyle name="ปกติ 8 2 10 2 4 3" xfId="16425"/>
    <cellStyle name="ปกติ 8 2 10 2 5" xfId="4963"/>
    <cellStyle name="ปกติ 8 2 10 2 5 2" xfId="11000"/>
    <cellStyle name="ปกติ 8 2 10 2 5 2 2" xfId="18968"/>
    <cellStyle name="ปกติ 8 2 10 2 5 3" xfId="14559"/>
    <cellStyle name="ปกติ 8 2 10 2 6" xfId="21837"/>
    <cellStyle name="ปกติ 8 2 10 3" xfId="3517"/>
    <cellStyle name="ปกติ 8 2 10 3 2" xfId="3518"/>
    <cellStyle name="ปกติ 8 2 10 3 2 2" xfId="5990"/>
    <cellStyle name="ปกติ 8 2 10 3 2 2 2" xfId="11944"/>
    <cellStyle name="ปกติ 8 2 10 3 2 2 2 2" xfId="19902"/>
    <cellStyle name="ปกติ 8 2 10 3 2 2 3" xfId="15493"/>
    <cellStyle name="ปกติ 8 2 10 3 2 3" xfId="8971"/>
    <cellStyle name="ปกติ 8 2 10 3 2 3 2" xfId="17388"/>
    <cellStyle name="ปกติ 8 2 10 3 2 4" xfId="10084"/>
    <cellStyle name="ปกติ 8 2 10 3 2 4 2" xfId="18062"/>
    <cellStyle name="ปกติ 8 2 10 3 2 5" xfId="13649"/>
    <cellStyle name="ปกติ 8 2 10 3 3" xfId="7430"/>
    <cellStyle name="ปกติ 8 2 10 3 3 2" xfId="12883"/>
    <cellStyle name="ปกติ 8 2 10 3 3 2 2" xfId="20834"/>
    <cellStyle name="ปกติ 8 2 10 3 3 3" xfId="16427"/>
    <cellStyle name="ปกติ 8 2 10 3 4" xfId="4965"/>
    <cellStyle name="ปกติ 8 2 10 3 4 2" xfId="11002"/>
    <cellStyle name="ปกติ 8 2 10 3 4 2 2" xfId="18970"/>
    <cellStyle name="ปกติ 8 2 10 3 4 3" xfId="14561"/>
    <cellStyle name="ปกติ 8 2 10 3 5" xfId="21839"/>
    <cellStyle name="ปกติ 8 2 10 4" xfId="3519"/>
    <cellStyle name="ปกติ 8 2 10 4 2" xfId="5987"/>
    <cellStyle name="ปกติ 8 2 10 4 2 2" xfId="11941"/>
    <cellStyle name="ปกติ 8 2 10 4 2 2 2" xfId="19899"/>
    <cellStyle name="ปกติ 8 2 10 4 2 3" xfId="15490"/>
    <cellStyle name="ปกติ 8 2 10 4 3" xfId="8972"/>
    <cellStyle name="ปกติ 8 2 10 4 3 2" xfId="17389"/>
    <cellStyle name="ปกติ 8 2 10 4 4" xfId="10085"/>
    <cellStyle name="ปกติ 8 2 10 4 4 2" xfId="18063"/>
    <cellStyle name="ปกติ 8 2 10 4 5" xfId="13650"/>
    <cellStyle name="ปกติ 8 2 10 5" xfId="7427"/>
    <cellStyle name="ปกติ 8 2 10 5 2" xfId="12880"/>
    <cellStyle name="ปกติ 8 2 10 5 2 2" xfId="20831"/>
    <cellStyle name="ปกติ 8 2 10 5 3" xfId="16424"/>
    <cellStyle name="ปกติ 8 2 10 6" xfId="4962"/>
    <cellStyle name="ปกติ 8 2 10 6 2" xfId="10999"/>
    <cellStyle name="ปกติ 8 2 10 6 2 2" xfId="18967"/>
    <cellStyle name="ปกติ 8 2 10 6 3" xfId="14558"/>
    <cellStyle name="ปกติ 8 2 10 7" xfId="21836"/>
    <cellStyle name="ปกติ 8 2 11" xfId="3520"/>
    <cellStyle name="ปกติ 8 2 11 2" xfId="3521"/>
    <cellStyle name="ปกติ 8 2 11 2 2" xfId="3522"/>
    <cellStyle name="ปกติ 8 2 11 2 2 2" xfId="5992"/>
    <cellStyle name="ปกติ 8 2 11 2 2 2 2" xfId="11946"/>
    <cellStyle name="ปกติ 8 2 11 2 2 2 2 2" xfId="19904"/>
    <cellStyle name="ปกติ 8 2 11 2 2 2 3" xfId="15495"/>
    <cellStyle name="ปกติ 8 2 11 2 2 3" xfId="8973"/>
    <cellStyle name="ปกติ 8 2 11 2 2 3 2" xfId="17390"/>
    <cellStyle name="ปกติ 8 2 11 2 2 4" xfId="10086"/>
    <cellStyle name="ปกติ 8 2 11 2 2 4 2" xfId="18064"/>
    <cellStyle name="ปกติ 8 2 11 2 2 5" xfId="13651"/>
    <cellStyle name="ปกติ 8 2 11 2 3" xfId="7432"/>
    <cellStyle name="ปกติ 8 2 11 2 3 2" xfId="12885"/>
    <cellStyle name="ปกติ 8 2 11 2 3 2 2" xfId="20836"/>
    <cellStyle name="ปกติ 8 2 11 2 3 3" xfId="16429"/>
    <cellStyle name="ปกติ 8 2 11 2 4" xfId="4967"/>
    <cellStyle name="ปกติ 8 2 11 2 4 2" xfId="11004"/>
    <cellStyle name="ปกติ 8 2 11 2 4 2 2" xfId="18972"/>
    <cellStyle name="ปกติ 8 2 11 2 4 3" xfId="14563"/>
    <cellStyle name="ปกติ 8 2 11 2 5" xfId="21841"/>
    <cellStyle name="ปกติ 8 2 11 3" xfId="3523"/>
    <cellStyle name="ปกติ 8 2 11 3 2" xfId="5991"/>
    <cellStyle name="ปกติ 8 2 11 3 2 2" xfId="11945"/>
    <cellStyle name="ปกติ 8 2 11 3 2 2 2" xfId="19903"/>
    <cellStyle name="ปกติ 8 2 11 3 2 3" xfId="15494"/>
    <cellStyle name="ปกติ 8 2 11 3 3" xfId="8974"/>
    <cellStyle name="ปกติ 8 2 11 3 3 2" xfId="17391"/>
    <cellStyle name="ปกติ 8 2 11 3 4" xfId="10087"/>
    <cellStyle name="ปกติ 8 2 11 3 4 2" xfId="18065"/>
    <cellStyle name="ปกติ 8 2 11 3 5" xfId="13652"/>
    <cellStyle name="ปกติ 8 2 11 4" xfId="7431"/>
    <cellStyle name="ปกติ 8 2 11 4 2" xfId="12884"/>
    <cellStyle name="ปกติ 8 2 11 4 2 2" xfId="20835"/>
    <cellStyle name="ปกติ 8 2 11 4 3" xfId="16428"/>
    <cellStyle name="ปกติ 8 2 11 5" xfId="4966"/>
    <cellStyle name="ปกติ 8 2 11 5 2" xfId="11003"/>
    <cellStyle name="ปกติ 8 2 11 5 2 2" xfId="18971"/>
    <cellStyle name="ปกติ 8 2 11 5 3" xfId="14562"/>
    <cellStyle name="ปกติ 8 2 11 6" xfId="21840"/>
    <cellStyle name="ปกติ 8 2 12" xfId="3524"/>
    <cellStyle name="ปกติ 8 2 12 2" xfId="3525"/>
    <cellStyle name="ปกติ 8 2 12 2 2" xfId="3526"/>
    <cellStyle name="ปกติ 8 2 12 2 2 2" xfId="5994"/>
    <cellStyle name="ปกติ 8 2 12 2 2 2 2" xfId="11948"/>
    <cellStyle name="ปกติ 8 2 12 2 2 2 2 2" xfId="19906"/>
    <cellStyle name="ปกติ 8 2 12 2 2 2 3" xfId="15497"/>
    <cellStyle name="ปกติ 8 2 12 2 2 3" xfId="8975"/>
    <cellStyle name="ปกติ 8 2 12 2 2 3 2" xfId="17392"/>
    <cellStyle name="ปกติ 8 2 12 2 2 4" xfId="10088"/>
    <cellStyle name="ปกติ 8 2 12 2 2 4 2" xfId="18066"/>
    <cellStyle name="ปกติ 8 2 12 2 2 5" xfId="13653"/>
    <cellStyle name="ปกติ 8 2 12 2 3" xfId="7434"/>
    <cellStyle name="ปกติ 8 2 12 2 3 2" xfId="12887"/>
    <cellStyle name="ปกติ 8 2 12 2 3 2 2" xfId="20838"/>
    <cellStyle name="ปกติ 8 2 12 2 3 3" xfId="16431"/>
    <cellStyle name="ปกติ 8 2 12 2 4" xfId="4969"/>
    <cellStyle name="ปกติ 8 2 12 2 4 2" xfId="11006"/>
    <cellStyle name="ปกติ 8 2 12 2 4 2 2" xfId="18974"/>
    <cellStyle name="ปกติ 8 2 12 2 4 3" xfId="14565"/>
    <cellStyle name="ปกติ 8 2 12 2 5" xfId="21843"/>
    <cellStyle name="ปกติ 8 2 12 3" xfId="3527"/>
    <cellStyle name="ปกติ 8 2 12 3 2" xfId="5993"/>
    <cellStyle name="ปกติ 8 2 12 3 2 2" xfId="11947"/>
    <cellStyle name="ปกติ 8 2 12 3 2 2 2" xfId="19905"/>
    <cellStyle name="ปกติ 8 2 12 3 2 3" xfId="15496"/>
    <cellStyle name="ปกติ 8 2 12 3 3" xfId="8976"/>
    <cellStyle name="ปกติ 8 2 12 3 3 2" xfId="17393"/>
    <cellStyle name="ปกติ 8 2 12 3 4" xfId="10089"/>
    <cellStyle name="ปกติ 8 2 12 3 4 2" xfId="18067"/>
    <cellStyle name="ปกติ 8 2 12 3 5" xfId="13654"/>
    <cellStyle name="ปกติ 8 2 12 4" xfId="7433"/>
    <cellStyle name="ปกติ 8 2 12 4 2" xfId="12886"/>
    <cellStyle name="ปกติ 8 2 12 4 2 2" xfId="20837"/>
    <cellStyle name="ปกติ 8 2 12 4 3" xfId="16430"/>
    <cellStyle name="ปกติ 8 2 12 5" xfId="4968"/>
    <cellStyle name="ปกติ 8 2 12 5 2" xfId="11005"/>
    <cellStyle name="ปกติ 8 2 12 5 2 2" xfId="18973"/>
    <cellStyle name="ปกติ 8 2 12 5 3" xfId="14564"/>
    <cellStyle name="ปกติ 8 2 12 6" xfId="21842"/>
    <cellStyle name="ปกติ 8 2 13" xfId="3528"/>
    <cellStyle name="ปกติ 8 2 13 2" xfId="3529"/>
    <cellStyle name="ปกติ 8 2 13 2 2" xfId="5995"/>
    <cellStyle name="ปกติ 8 2 13 2 2 2" xfId="11949"/>
    <cellStyle name="ปกติ 8 2 13 2 2 2 2" xfId="19907"/>
    <cellStyle name="ปกติ 8 2 13 2 2 3" xfId="15498"/>
    <cellStyle name="ปกติ 8 2 13 2 3" xfId="8977"/>
    <cellStyle name="ปกติ 8 2 13 2 3 2" xfId="17394"/>
    <cellStyle name="ปกติ 8 2 13 2 4" xfId="10090"/>
    <cellStyle name="ปกติ 8 2 13 2 4 2" xfId="18068"/>
    <cellStyle name="ปกติ 8 2 13 2 5" xfId="13655"/>
    <cellStyle name="ปกติ 8 2 13 3" xfId="7435"/>
    <cellStyle name="ปกติ 8 2 13 3 2" xfId="12888"/>
    <cellStyle name="ปกติ 8 2 13 3 2 2" xfId="20839"/>
    <cellStyle name="ปกติ 8 2 13 3 3" xfId="16432"/>
    <cellStyle name="ปกติ 8 2 13 4" xfId="4970"/>
    <cellStyle name="ปกติ 8 2 13 4 2" xfId="11007"/>
    <cellStyle name="ปกติ 8 2 13 4 2 2" xfId="18975"/>
    <cellStyle name="ปกติ 8 2 13 4 3" xfId="14566"/>
    <cellStyle name="ปกติ 8 2 13 5" xfId="21844"/>
    <cellStyle name="ปกติ 8 2 14" xfId="3530"/>
    <cellStyle name="ปกติ 8 2 14 2" xfId="5986"/>
    <cellStyle name="ปกติ 8 2 14 2 2" xfId="11940"/>
    <cellStyle name="ปกติ 8 2 14 2 2 2" xfId="19898"/>
    <cellStyle name="ปกติ 8 2 14 2 3" xfId="15489"/>
    <cellStyle name="ปกติ 8 2 14 3" xfId="8978"/>
    <cellStyle name="ปกติ 8 2 14 3 2" xfId="17395"/>
    <cellStyle name="ปกติ 8 2 14 4" xfId="10091"/>
    <cellStyle name="ปกติ 8 2 14 4 2" xfId="18069"/>
    <cellStyle name="ปกติ 8 2 14 5" xfId="13656"/>
    <cellStyle name="ปกติ 8 2 15" xfId="7426"/>
    <cellStyle name="ปกติ 8 2 15 2" xfId="12879"/>
    <cellStyle name="ปกติ 8 2 15 2 2" xfId="20830"/>
    <cellStyle name="ปกติ 8 2 15 3" xfId="16423"/>
    <cellStyle name="ปกติ 8 2 16" xfId="4961"/>
    <cellStyle name="ปกติ 8 2 16 2" xfId="10998"/>
    <cellStyle name="ปกติ 8 2 16 2 2" xfId="18966"/>
    <cellStyle name="ปกติ 8 2 16 3" xfId="14557"/>
    <cellStyle name="ปกติ 8 2 17" xfId="21835"/>
    <cellStyle name="ปกติ 8 2 2" xfId="3531"/>
    <cellStyle name="ปกติ 8 2 2 10" xfId="7436"/>
    <cellStyle name="ปกติ 8 2 2 10 2" xfId="12889"/>
    <cellStyle name="ปกติ 8 2 2 10 2 2" xfId="20840"/>
    <cellStyle name="ปกติ 8 2 2 10 3" xfId="16433"/>
    <cellStyle name="ปกติ 8 2 2 11" xfId="4971"/>
    <cellStyle name="ปกติ 8 2 2 11 2" xfId="11008"/>
    <cellStyle name="ปกติ 8 2 2 11 2 2" xfId="18976"/>
    <cellStyle name="ปกติ 8 2 2 11 3" xfId="14567"/>
    <cellStyle name="ปกติ 8 2 2 12" xfId="21845"/>
    <cellStyle name="ปกติ 8 2 2 2" xfId="3532"/>
    <cellStyle name="ปกติ 8 2 2 2 10" xfId="3533"/>
    <cellStyle name="ปกติ 8 2 2 2 10 2" xfId="3534"/>
    <cellStyle name="ปกติ 8 2 2 2 10 2 2" xfId="5998"/>
    <cellStyle name="ปกติ 8 2 2 2 10 2 2 2" xfId="11952"/>
    <cellStyle name="ปกติ 8 2 2 2 10 2 2 2 2" xfId="19910"/>
    <cellStyle name="ปกติ 8 2 2 2 10 2 2 3" xfId="15501"/>
    <cellStyle name="ปกติ 8 2 2 2 10 2 3" xfId="8979"/>
    <cellStyle name="ปกติ 8 2 2 2 10 2 3 2" xfId="17396"/>
    <cellStyle name="ปกติ 8 2 2 2 10 2 4" xfId="10092"/>
    <cellStyle name="ปกติ 8 2 2 2 10 2 4 2" xfId="18070"/>
    <cellStyle name="ปกติ 8 2 2 2 10 2 5" xfId="13657"/>
    <cellStyle name="ปกติ 8 2 2 2 10 3" xfId="7438"/>
    <cellStyle name="ปกติ 8 2 2 2 10 3 2" xfId="12891"/>
    <cellStyle name="ปกติ 8 2 2 2 10 3 2 2" xfId="20842"/>
    <cellStyle name="ปกติ 8 2 2 2 10 3 3" xfId="16435"/>
    <cellStyle name="ปกติ 8 2 2 2 10 4" xfId="4973"/>
    <cellStyle name="ปกติ 8 2 2 2 10 4 2" xfId="11010"/>
    <cellStyle name="ปกติ 8 2 2 2 10 4 2 2" xfId="18978"/>
    <cellStyle name="ปกติ 8 2 2 2 10 4 3" xfId="14569"/>
    <cellStyle name="ปกติ 8 2 2 2 10 5" xfId="21847"/>
    <cellStyle name="ปกติ 8 2 2 2 11" xfId="3535"/>
    <cellStyle name="ปกติ 8 2 2 2 11 2" xfId="5997"/>
    <cellStyle name="ปกติ 8 2 2 2 11 2 2" xfId="11951"/>
    <cellStyle name="ปกติ 8 2 2 2 11 2 2 2" xfId="19909"/>
    <cellStyle name="ปกติ 8 2 2 2 11 2 3" xfId="15500"/>
    <cellStyle name="ปกติ 8 2 2 2 11 3" xfId="8980"/>
    <cellStyle name="ปกติ 8 2 2 2 11 3 2" xfId="17397"/>
    <cellStyle name="ปกติ 8 2 2 2 11 4" xfId="10093"/>
    <cellStyle name="ปกติ 8 2 2 2 11 4 2" xfId="18071"/>
    <cellStyle name="ปกติ 8 2 2 2 11 5" xfId="13658"/>
    <cellStyle name="ปกติ 8 2 2 2 12" xfId="7437"/>
    <cellStyle name="ปกติ 8 2 2 2 12 2" xfId="12890"/>
    <cellStyle name="ปกติ 8 2 2 2 12 2 2" xfId="20841"/>
    <cellStyle name="ปกติ 8 2 2 2 12 3" xfId="16434"/>
    <cellStyle name="ปกติ 8 2 2 2 13" xfId="4972"/>
    <cellStyle name="ปกติ 8 2 2 2 13 2" xfId="11009"/>
    <cellStyle name="ปกติ 8 2 2 2 13 2 2" xfId="18977"/>
    <cellStyle name="ปกติ 8 2 2 2 13 3" xfId="14568"/>
    <cellStyle name="ปกติ 8 2 2 2 14" xfId="21846"/>
    <cellStyle name="ปกติ 8 2 2 2 2" xfId="3536"/>
    <cellStyle name="ปกติ 8 2 2 2 2 10" xfId="7439"/>
    <cellStyle name="ปกติ 8 2 2 2 2 10 2" xfId="12892"/>
    <cellStyle name="ปกติ 8 2 2 2 2 10 2 2" xfId="20843"/>
    <cellStyle name="ปกติ 8 2 2 2 2 10 3" xfId="16436"/>
    <cellStyle name="ปกติ 8 2 2 2 2 11" xfId="4974"/>
    <cellStyle name="ปกติ 8 2 2 2 2 11 2" xfId="11011"/>
    <cellStyle name="ปกติ 8 2 2 2 2 11 2 2" xfId="18979"/>
    <cellStyle name="ปกติ 8 2 2 2 2 11 3" xfId="14570"/>
    <cellStyle name="ปกติ 8 2 2 2 2 12" xfId="21848"/>
    <cellStyle name="ปกติ 8 2 2 2 2 2" xfId="3537"/>
    <cellStyle name="ปกติ 8 2 2 2 2 2 10" xfId="4975"/>
    <cellStyle name="ปกติ 8 2 2 2 2 2 10 2" xfId="11012"/>
    <cellStyle name="ปกติ 8 2 2 2 2 2 10 2 2" xfId="18980"/>
    <cellStyle name="ปกติ 8 2 2 2 2 2 10 3" xfId="14571"/>
    <cellStyle name="ปกติ 8 2 2 2 2 2 11" xfId="21849"/>
    <cellStyle name="ปกติ 8 2 2 2 2 2 2" xfId="3538"/>
    <cellStyle name="ปกติ 8 2 2 2 2 2 2 2" xfId="3539"/>
    <cellStyle name="ปกติ 8 2 2 2 2 2 2 2 2" xfId="3540"/>
    <cellStyle name="ปกติ 8 2 2 2 2 2 2 2 2 2" xfId="3541"/>
    <cellStyle name="ปกติ 8 2 2 2 2 2 2 2 2 2 2" xfId="6003"/>
    <cellStyle name="ปกติ 8 2 2 2 2 2 2 2 2 2 2 2" xfId="11957"/>
    <cellStyle name="ปกติ 8 2 2 2 2 2 2 2 2 2 2 2 2" xfId="19915"/>
    <cellStyle name="ปกติ 8 2 2 2 2 2 2 2 2 2 2 3" xfId="15506"/>
    <cellStyle name="ปกติ 8 2 2 2 2 2 2 2 2 2 3" xfId="8981"/>
    <cellStyle name="ปกติ 8 2 2 2 2 2 2 2 2 2 3 2" xfId="17398"/>
    <cellStyle name="ปกติ 8 2 2 2 2 2 2 2 2 2 4" xfId="10094"/>
    <cellStyle name="ปกติ 8 2 2 2 2 2 2 2 2 2 4 2" xfId="18072"/>
    <cellStyle name="ปกติ 8 2 2 2 2 2 2 2 2 2 5" xfId="13659"/>
    <cellStyle name="ปกติ 8 2 2 2 2 2 2 2 2 3" xfId="7443"/>
    <cellStyle name="ปกติ 8 2 2 2 2 2 2 2 2 3 2" xfId="12896"/>
    <cellStyle name="ปกติ 8 2 2 2 2 2 2 2 2 3 2 2" xfId="20847"/>
    <cellStyle name="ปกติ 8 2 2 2 2 2 2 2 2 3 3" xfId="16440"/>
    <cellStyle name="ปกติ 8 2 2 2 2 2 2 2 2 4" xfId="4978"/>
    <cellStyle name="ปกติ 8 2 2 2 2 2 2 2 2 4 2" xfId="11015"/>
    <cellStyle name="ปกติ 8 2 2 2 2 2 2 2 2 4 2 2" xfId="18983"/>
    <cellStyle name="ปกติ 8 2 2 2 2 2 2 2 2 4 3" xfId="14574"/>
    <cellStyle name="ปกติ 8 2 2 2 2 2 2 2 2 5" xfId="21852"/>
    <cellStyle name="ปกติ 8 2 2 2 2 2 2 2 3" xfId="3542"/>
    <cellStyle name="ปกติ 8 2 2 2 2 2 2 2 3 2" xfId="6002"/>
    <cellStyle name="ปกติ 8 2 2 2 2 2 2 2 3 2 2" xfId="11956"/>
    <cellStyle name="ปกติ 8 2 2 2 2 2 2 2 3 2 2 2" xfId="19914"/>
    <cellStyle name="ปกติ 8 2 2 2 2 2 2 2 3 2 3" xfId="15505"/>
    <cellStyle name="ปกติ 8 2 2 2 2 2 2 2 3 3" xfId="8982"/>
    <cellStyle name="ปกติ 8 2 2 2 2 2 2 2 3 3 2" xfId="17399"/>
    <cellStyle name="ปกติ 8 2 2 2 2 2 2 2 3 4" xfId="10095"/>
    <cellStyle name="ปกติ 8 2 2 2 2 2 2 2 3 4 2" xfId="18073"/>
    <cellStyle name="ปกติ 8 2 2 2 2 2 2 2 3 5" xfId="13660"/>
    <cellStyle name="ปกติ 8 2 2 2 2 2 2 2 4" xfId="7442"/>
    <cellStyle name="ปกติ 8 2 2 2 2 2 2 2 4 2" xfId="12895"/>
    <cellStyle name="ปกติ 8 2 2 2 2 2 2 2 4 2 2" xfId="20846"/>
    <cellStyle name="ปกติ 8 2 2 2 2 2 2 2 4 3" xfId="16439"/>
    <cellStyle name="ปกติ 8 2 2 2 2 2 2 2 5" xfId="4977"/>
    <cellStyle name="ปกติ 8 2 2 2 2 2 2 2 5 2" xfId="11014"/>
    <cellStyle name="ปกติ 8 2 2 2 2 2 2 2 5 2 2" xfId="18982"/>
    <cellStyle name="ปกติ 8 2 2 2 2 2 2 2 5 3" xfId="14573"/>
    <cellStyle name="ปกติ 8 2 2 2 2 2 2 2 6" xfId="21851"/>
    <cellStyle name="ปกติ 8 2 2 2 2 2 2 3" xfId="3543"/>
    <cellStyle name="ปกติ 8 2 2 2 2 2 2 3 2" xfId="3544"/>
    <cellStyle name="ปกติ 8 2 2 2 2 2 2 3 2 2" xfId="6004"/>
    <cellStyle name="ปกติ 8 2 2 2 2 2 2 3 2 2 2" xfId="11958"/>
    <cellStyle name="ปกติ 8 2 2 2 2 2 2 3 2 2 2 2" xfId="19916"/>
    <cellStyle name="ปกติ 8 2 2 2 2 2 2 3 2 2 3" xfId="15507"/>
    <cellStyle name="ปกติ 8 2 2 2 2 2 2 3 2 3" xfId="8983"/>
    <cellStyle name="ปกติ 8 2 2 2 2 2 2 3 2 3 2" xfId="17400"/>
    <cellStyle name="ปกติ 8 2 2 2 2 2 2 3 2 4" xfId="10096"/>
    <cellStyle name="ปกติ 8 2 2 2 2 2 2 3 2 4 2" xfId="18074"/>
    <cellStyle name="ปกติ 8 2 2 2 2 2 2 3 2 5" xfId="13661"/>
    <cellStyle name="ปกติ 8 2 2 2 2 2 2 3 3" xfId="7444"/>
    <cellStyle name="ปกติ 8 2 2 2 2 2 2 3 3 2" xfId="12897"/>
    <cellStyle name="ปกติ 8 2 2 2 2 2 2 3 3 2 2" xfId="20848"/>
    <cellStyle name="ปกติ 8 2 2 2 2 2 2 3 3 3" xfId="16441"/>
    <cellStyle name="ปกติ 8 2 2 2 2 2 2 3 4" xfId="4979"/>
    <cellStyle name="ปกติ 8 2 2 2 2 2 2 3 4 2" xfId="11016"/>
    <cellStyle name="ปกติ 8 2 2 2 2 2 2 3 4 2 2" xfId="18984"/>
    <cellStyle name="ปกติ 8 2 2 2 2 2 2 3 4 3" xfId="14575"/>
    <cellStyle name="ปกติ 8 2 2 2 2 2 2 3 5" xfId="21853"/>
    <cellStyle name="ปกติ 8 2 2 2 2 2 2 4" xfId="3545"/>
    <cellStyle name="ปกติ 8 2 2 2 2 2 2 4 2" xfId="6001"/>
    <cellStyle name="ปกติ 8 2 2 2 2 2 2 4 2 2" xfId="11955"/>
    <cellStyle name="ปกติ 8 2 2 2 2 2 2 4 2 2 2" xfId="19913"/>
    <cellStyle name="ปกติ 8 2 2 2 2 2 2 4 2 3" xfId="15504"/>
    <cellStyle name="ปกติ 8 2 2 2 2 2 2 4 3" xfId="8984"/>
    <cellStyle name="ปกติ 8 2 2 2 2 2 2 4 3 2" xfId="17401"/>
    <cellStyle name="ปกติ 8 2 2 2 2 2 2 4 4" xfId="10097"/>
    <cellStyle name="ปกติ 8 2 2 2 2 2 2 4 4 2" xfId="18075"/>
    <cellStyle name="ปกติ 8 2 2 2 2 2 2 4 5" xfId="13662"/>
    <cellStyle name="ปกติ 8 2 2 2 2 2 2 5" xfId="7441"/>
    <cellStyle name="ปกติ 8 2 2 2 2 2 2 5 2" xfId="12894"/>
    <cellStyle name="ปกติ 8 2 2 2 2 2 2 5 2 2" xfId="20845"/>
    <cellStyle name="ปกติ 8 2 2 2 2 2 2 5 3" xfId="16438"/>
    <cellStyle name="ปกติ 8 2 2 2 2 2 2 6" xfId="4976"/>
    <cellStyle name="ปกติ 8 2 2 2 2 2 2 6 2" xfId="11013"/>
    <cellStyle name="ปกติ 8 2 2 2 2 2 2 6 2 2" xfId="18981"/>
    <cellStyle name="ปกติ 8 2 2 2 2 2 2 6 3" xfId="14572"/>
    <cellStyle name="ปกติ 8 2 2 2 2 2 2 7" xfId="21850"/>
    <cellStyle name="ปกติ 8 2 2 2 2 2 3" xfId="3546"/>
    <cellStyle name="ปกติ 8 2 2 2 2 2 3 2" xfId="3547"/>
    <cellStyle name="ปกติ 8 2 2 2 2 2 3 2 2" xfId="3548"/>
    <cellStyle name="ปกติ 8 2 2 2 2 2 3 2 2 2" xfId="3549"/>
    <cellStyle name="ปกติ 8 2 2 2 2 2 3 2 2 2 2" xfId="6007"/>
    <cellStyle name="ปกติ 8 2 2 2 2 2 3 2 2 2 2 2" xfId="11961"/>
    <cellStyle name="ปกติ 8 2 2 2 2 2 3 2 2 2 2 2 2" xfId="19919"/>
    <cellStyle name="ปกติ 8 2 2 2 2 2 3 2 2 2 2 3" xfId="15510"/>
    <cellStyle name="ปกติ 8 2 2 2 2 2 3 2 2 2 3" xfId="8985"/>
    <cellStyle name="ปกติ 8 2 2 2 2 2 3 2 2 2 3 2" xfId="17402"/>
    <cellStyle name="ปกติ 8 2 2 2 2 2 3 2 2 2 4" xfId="10098"/>
    <cellStyle name="ปกติ 8 2 2 2 2 2 3 2 2 2 4 2" xfId="18076"/>
    <cellStyle name="ปกติ 8 2 2 2 2 2 3 2 2 2 5" xfId="13663"/>
    <cellStyle name="ปกติ 8 2 2 2 2 2 3 2 2 3" xfId="7447"/>
    <cellStyle name="ปกติ 8 2 2 2 2 2 3 2 2 3 2" xfId="12900"/>
    <cellStyle name="ปกติ 8 2 2 2 2 2 3 2 2 3 2 2" xfId="20851"/>
    <cellStyle name="ปกติ 8 2 2 2 2 2 3 2 2 3 3" xfId="16444"/>
    <cellStyle name="ปกติ 8 2 2 2 2 2 3 2 2 4" xfId="4982"/>
    <cellStyle name="ปกติ 8 2 2 2 2 2 3 2 2 4 2" xfId="11019"/>
    <cellStyle name="ปกติ 8 2 2 2 2 2 3 2 2 4 2 2" xfId="18987"/>
    <cellStyle name="ปกติ 8 2 2 2 2 2 3 2 2 4 3" xfId="14578"/>
    <cellStyle name="ปกติ 8 2 2 2 2 2 3 2 2 5" xfId="21856"/>
    <cellStyle name="ปกติ 8 2 2 2 2 2 3 2 3" xfId="3550"/>
    <cellStyle name="ปกติ 8 2 2 2 2 2 3 2 3 2" xfId="6006"/>
    <cellStyle name="ปกติ 8 2 2 2 2 2 3 2 3 2 2" xfId="11960"/>
    <cellStyle name="ปกติ 8 2 2 2 2 2 3 2 3 2 2 2" xfId="19918"/>
    <cellStyle name="ปกติ 8 2 2 2 2 2 3 2 3 2 3" xfId="15509"/>
    <cellStyle name="ปกติ 8 2 2 2 2 2 3 2 3 3" xfId="8986"/>
    <cellStyle name="ปกติ 8 2 2 2 2 2 3 2 3 3 2" xfId="17403"/>
    <cellStyle name="ปกติ 8 2 2 2 2 2 3 2 3 4" xfId="10099"/>
    <cellStyle name="ปกติ 8 2 2 2 2 2 3 2 3 4 2" xfId="18077"/>
    <cellStyle name="ปกติ 8 2 2 2 2 2 3 2 3 5" xfId="13664"/>
    <cellStyle name="ปกติ 8 2 2 2 2 2 3 2 4" xfId="7446"/>
    <cellStyle name="ปกติ 8 2 2 2 2 2 3 2 4 2" xfId="12899"/>
    <cellStyle name="ปกติ 8 2 2 2 2 2 3 2 4 2 2" xfId="20850"/>
    <cellStyle name="ปกติ 8 2 2 2 2 2 3 2 4 3" xfId="16443"/>
    <cellStyle name="ปกติ 8 2 2 2 2 2 3 2 5" xfId="4981"/>
    <cellStyle name="ปกติ 8 2 2 2 2 2 3 2 5 2" xfId="11018"/>
    <cellStyle name="ปกติ 8 2 2 2 2 2 3 2 5 2 2" xfId="18986"/>
    <cellStyle name="ปกติ 8 2 2 2 2 2 3 2 5 3" xfId="14577"/>
    <cellStyle name="ปกติ 8 2 2 2 2 2 3 2 6" xfId="21855"/>
    <cellStyle name="ปกติ 8 2 2 2 2 2 3 3" xfId="3551"/>
    <cellStyle name="ปกติ 8 2 2 2 2 2 3 3 2" xfId="3552"/>
    <cellStyle name="ปกติ 8 2 2 2 2 2 3 3 2 2" xfId="6008"/>
    <cellStyle name="ปกติ 8 2 2 2 2 2 3 3 2 2 2" xfId="11962"/>
    <cellStyle name="ปกติ 8 2 2 2 2 2 3 3 2 2 2 2" xfId="19920"/>
    <cellStyle name="ปกติ 8 2 2 2 2 2 3 3 2 2 3" xfId="15511"/>
    <cellStyle name="ปกติ 8 2 2 2 2 2 3 3 2 3" xfId="8987"/>
    <cellStyle name="ปกติ 8 2 2 2 2 2 3 3 2 3 2" xfId="17404"/>
    <cellStyle name="ปกติ 8 2 2 2 2 2 3 3 2 4" xfId="10100"/>
    <cellStyle name="ปกติ 8 2 2 2 2 2 3 3 2 4 2" xfId="18078"/>
    <cellStyle name="ปกติ 8 2 2 2 2 2 3 3 2 5" xfId="13665"/>
    <cellStyle name="ปกติ 8 2 2 2 2 2 3 3 3" xfId="7448"/>
    <cellStyle name="ปกติ 8 2 2 2 2 2 3 3 3 2" xfId="12901"/>
    <cellStyle name="ปกติ 8 2 2 2 2 2 3 3 3 2 2" xfId="20852"/>
    <cellStyle name="ปกติ 8 2 2 2 2 2 3 3 3 3" xfId="16445"/>
    <cellStyle name="ปกติ 8 2 2 2 2 2 3 3 4" xfId="4983"/>
    <cellStyle name="ปกติ 8 2 2 2 2 2 3 3 4 2" xfId="11020"/>
    <cellStyle name="ปกติ 8 2 2 2 2 2 3 3 4 2 2" xfId="18988"/>
    <cellStyle name="ปกติ 8 2 2 2 2 2 3 3 4 3" xfId="14579"/>
    <cellStyle name="ปกติ 8 2 2 2 2 2 3 3 5" xfId="21857"/>
    <cellStyle name="ปกติ 8 2 2 2 2 2 3 4" xfId="3553"/>
    <cellStyle name="ปกติ 8 2 2 2 2 2 3 4 2" xfId="6005"/>
    <cellStyle name="ปกติ 8 2 2 2 2 2 3 4 2 2" xfId="11959"/>
    <cellStyle name="ปกติ 8 2 2 2 2 2 3 4 2 2 2" xfId="19917"/>
    <cellStyle name="ปกติ 8 2 2 2 2 2 3 4 2 3" xfId="15508"/>
    <cellStyle name="ปกติ 8 2 2 2 2 2 3 4 3" xfId="8988"/>
    <cellStyle name="ปกติ 8 2 2 2 2 2 3 4 3 2" xfId="17405"/>
    <cellStyle name="ปกติ 8 2 2 2 2 2 3 4 4" xfId="10101"/>
    <cellStyle name="ปกติ 8 2 2 2 2 2 3 4 4 2" xfId="18079"/>
    <cellStyle name="ปกติ 8 2 2 2 2 2 3 4 5" xfId="13666"/>
    <cellStyle name="ปกติ 8 2 2 2 2 2 3 5" xfId="7445"/>
    <cellStyle name="ปกติ 8 2 2 2 2 2 3 5 2" xfId="12898"/>
    <cellStyle name="ปกติ 8 2 2 2 2 2 3 5 2 2" xfId="20849"/>
    <cellStyle name="ปกติ 8 2 2 2 2 2 3 5 3" xfId="16442"/>
    <cellStyle name="ปกติ 8 2 2 2 2 2 3 6" xfId="4980"/>
    <cellStyle name="ปกติ 8 2 2 2 2 2 3 6 2" xfId="11017"/>
    <cellStyle name="ปกติ 8 2 2 2 2 2 3 6 2 2" xfId="18985"/>
    <cellStyle name="ปกติ 8 2 2 2 2 2 3 6 3" xfId="14576"/>
    <cellStyle name="ปกติ 8 2 2 2 2 2 3 7" xfId="21854"/>
    <cellStyle name="ปกติ 8 2 2 2 2 2 4" xfId="3554"/>
    <cellStyle name="ปกติ 8 2 2 2 2 2 4 2" xfId="3555"/>
    <cellStyle name="ปกติ 8 2 2 2 2 2 4 2 2" xfId="3556"/>
    <cellStyle name="ปกติ 8 2 2 2 2 2 4 2 2 2" xfId="3557"/>
    <cellStyle name="ปกติ 8 2 2 2 2 2 4 2 2 2 2" xfId="6011"/>
    <cellStyle name="ปกติ 8 2 2 2 2 2 4 2 2 2 2 2" xfId="11965"/>
    <cellStyle name="ปกติ 8 2 2 2 2 2 4 2 2 2 2 2 2" xfId="19923"/>
    <cellStyle name="ปกติ 8 2 2 2 2 2 4 2 2 2 2 3" xfId="15514"/>
    <cellStyle name="ปกติ 8 2 2 2 2 2 4 2 2 2 3" xfId="8990"/>
    <cellStyle name="ปกติ 8 2 2 2 2 2 4 2 2 2 3 2" xfId="17406"/>
    <cellStyle name="ปกติ 8 2 2 2 2 2 4 2 2 2 4" xfId="10102"/>
    <cellStyle name="ปกติ 8 2 2 2 2 2 4 2 2 2 4 2" xfId="18080"/>
    <cellStyle name="ปกติ 8 2 2 2 2 2 4 2 2 2 5" xfId="13667"/>
    <cellStyle name="ปกติ 8 2 2 2 2 2 4 2 2 3" xfId="7451"/>
    <cellStyle name="ปกติ 8 2 2 2 2 2 4 2 2 3 2" xfId="12904"/>
    <cellStyle name="ปกติ 8 2 2 2 2 2 4 2 2 3 2 2" xfId="20855"/>
    <cellStyle name="ปกติ 8 2 2 2 2 2 4 2 2 3 3" xfId="16448"/>
    <cellStyle name="ปกติ 8 2 2 2 2 2 4 2 2 4" xfId="4986"/>
    <cellStyle name="ปกติ 8 2 2 2 2 2 4 2 2 4 2" xfId="11023"/>
    <cellStyle name="ปกติ 8 2 2 2 2 2 4 2 2 4 2 2" xfId="18991"/>
    <cellStyle name="ปกติ 8 2 2 2 2 2 4 2 2 4 3" xfId="14582"/>
    <cellStyle name="ปกติ 8 2 2 2 2 2 4 2 2 5" xfId="21860"/>
    <cellStyle name="ปกติ 8 2 2 2 2 2 4 2 3" xfId="3558"/>
    <cellStyle name="ปกติ 8 2 2 2 2 2 4 2 3 2" xfId="6010"/>
    <cellStyle name="ปกติ 8 2 2 2 2 2 4 2 3 2 2" xfId="11964"/>
    <cellStyle name="ปกติ 8 2 2 2 2 2 4 2 3 2 2 2" xfId="19922"/>
    <cellStyle name="ปกติ 8 2 2 2 2 2 4 2 3 2 3" xfId="15513"/>
    <cellStyle name="ปกติ 8 2 2 2 2 2 4 2 3 3" xfId="8991"/>
    <cellStyle name="ปกติ 8 2 2 2 2 2 4 2 3 3 2" xfId="17407"/>
    <cellStyle name="ปกติ 8 2 2 2 2 2 4 2 3 4" xfId="10103"/>
    <cellStyle name="ปกติ 8 2 2 2 2 2 4 2 3 4 2" xfId="18081"/>
    <cellStyle name="ปกติ 8 2 2 2 2 2 4 2 3 5" xfId="13668"/>
    <cellStyle name="ปกติ 8 2 2 2 2 2 4 2 4" xfId="7450"/>
    <cellStyle name="ปกติ 8 2 2 2 2 2 4 2 4 2" xfId="12903"/>
    <cellStyle name="ปกติ 8 2 2 2 2 2 4 2 4 2 2" xfId="20854"/>
    <cellStyle name="ปกติ 8 2 2 2 2 2 4 2 4 3" xfId="16447"/>
    <cellStyle name="ปกติ 8 2 2 2 2 2 4 2 5" xfId="4985"/>
    <cellStyle name="ปกติ 8 2 2 2 2 2 4 2 5 2" xfId="11022"/>
    <cellStyle name="ปกติ 8 2 2 2 2 2 4 2 5 2 2" xfId="18990"/>
    <cellStyle name="ปกติ 8 2 2 2 2 2 4 2 5 3" xfId="14581"/>
    <cellStyle name="ปกติ 8 2 2 2 2 2 4 2 6" xfId="21859"/>
    <cellStyle name="ปกติ 8 2 2 2 2 2 4 3" xfId="3559"/>
    <cellStyle name="ปกติ 8 2 2 2 2 2 4 3 2" xfId="3560"/>
    <cellStyle name="ปกติ 8 2 2 2 2 2 4 3 2 2" xfId="6012"/>
    <cellStyle name="ปกติ 8 2 2 2 2 2 4 3 2 2 2" xfId="11966"/>
    <cellStyle name="ปกติ 8 2 2 2 2 2 4 3 2 2 2 2" xfId="19924"/>
    <cellStyle name="ปกติ 8 2 2 2 2 2 4 3 2 2 3" xfId="15515"/>
    <cellStyle name="ปกติ 8 2 2 2 2 2 4 3 2 3" xfId="8992"/>
    <cellStyle name="ปกติ 8 2 2 2 2 2 4 3 2 3 2" xfId="17408"/>
    <cellStyle name="ปกติ 8 2 2 2 2 2 4 3 2 4" xfId="10104"/>
    <cellStyle name="ปกติ 8 2 2 2 2 2 4 3 2 4 2" xfId="18082"/>
    <cellStyle name="ปกติ 8 2 2 2 2 2 4 3 2 5" xfId="13669"/>
    <cellStyle name="ปกติ 8 2 2 2 2 2 4 3 3" xfId="7452"/>
    <cellStyle name="ปกติ 8 2 2 2 2 2 4 3 3 2" xfId="12905"/>
    <cellStyle name="ปกติ 8 2 2 2 2 2 4 3 3 2 2" xfId="20856"/>
    <cellStyle name="ปกติ 8 2 2 2 2 2 4 3 3 3" xfId="16449"/>
    <cellStyle name="ปกติ 8 2 2 2 2 2 4 3 4" xfId="4987"/>
    <cellStyle name="ปกติ 8 2 2 2 2 2 4 3 4 2" xfId="11024"/>
    <cellStyle name="ปกติ 8 2 2 2 2 2 4 3 4 2 2" xfId="18992"/>
    <cellStyle name="ปกติ 8 2 2 2 2 2 4 3 4 3" xfId="14583"/>
    <cellStyle name="ปกติ 8 2 2 2 2 2 4 3 5" xfId="21861"/>
    <cellStyle name="ปกติ 8 2 2 2 2 2 4 4" xfId="3561"/>
    <cellStyle name="ปกติ 8 2 2 2 2 2 4 4 2" xfId="6009"/>
    <cellStyle name="ปกติ 8 2 2 2 2 2 4 4 2 2" xfId="11963"/>
    <cellStyle name="ปกติ 8 2 2 2 2 2 4 4 2 2 2" xfId="19921"/>
    <cellStyle name="ปกติ 8 2 2 2 2 2 4 4 2 3" xfId="15512"/>
    <cellStyle name="ปกติ 8 2 2 2 2 2 4 4 3" xfId="8993"/>
    <cellStyle name="ปกติ 8 2 2 2 2 2 4 4 3 2" xfId="17409"/>
    <cellStyle name="ปกติ 8 2 2 2 2 2 4 4 4" xfId="10105"/>
    <cellStyle name="ปกติ 8 2 2 2 2 2 4 4 4 2" xfId="18083"/>
    <cellStyle name="ปกติ 8 2 2 2 2 2 4 4 5" xfId="13670"/>
    <cellStyle name="ปกติ 8 2 2 2 2 2 4 5" xfId="7449"/>
    <cellStyle name="ปกติ 8 2 2 2 2 2 4 5 2" xfId="12902"/>
    <cellStyle name="ปกติ 8 2 2 2 2 2 4 5 2 2" xfId="20853"/>
    <cellStyle name="ปกติ 8 2 2 2 2 2 4 5 3" xfId="16446"/>
    <cellStyle name="ปกติ 8 2 2 2 2 2 4 6" xfId="4984"/>
    <cellStyle name="ปกติ 8 2 2 2 2 2 4 6 2" xfId="11021"/>
    <cellStyle name="ปกติ 8 2 2 2 2 2 4 6 2 2" xfId="18989"/>
    <cellStyle name="ปกติ 8 2 2 2 2 2 4 6 3" xfId="14580"/>
    <cellStyle name="ปกติ 8 2 2 2 2 2 4 7" xfId="21858"/>
    <cellStyle name="ปกติ 8 2 2 2 2 2 5" xfId="3562"/>
    <cellStyle name="ปกติ 8 2 2 2 2 2 5 2" xfId="3563"/>
    <cellStyle name="ปกติ 8 2 2 2 2 2 5 2 2" xfId="3564"/>
    <cellStyle name="ปกติ 8 2 2 2 2 2 5 2 2 2" xfId="6014"/>
    <cellStyle name="ปกติ 8 2 2 2 2 2 5 2 2 2 2" xfId="11968"/>
    <cellStyle name="ปกติ 8 2 2 2 2 2 5 2 2 2 2 2" xfId="19926"/>
    <cellStyle name="ปกติ 8 2 2 2 2 2 5 2 2 2 3" xfId="15517"/>
    <cellStyle name="ปกติ 8 2 2 2 2 2 5 2 2 3" xfId="8994"/>
    <cellStyle name="ปกติ 8 2 2 2 2 2 5 2 2 3 2" xfId="17410"/>
    <cellStyle name="ปกติ 8 2 2 2 2 2 5 2 2 4" xfId="10106"/>
    <cellStyle name="ปกติ 8 2 2 2 2 2 5 2 2 4 2" xfId="18084"/>
    <cellStyle name="ปกติ 8 2 2 2 2 2 5 2 2 5" xfId="13671"/>
    <cellStyle name="ปกติ 8 2 2 2 2 2 5 2 3" xfId="7454"/>
    <cellStyle name="ปกติ 8 2 2 2 2 2 5 2 3 2" xfId="12907"/>
    <cellStyle name="ปกติ 8 2 2 2 2 2 5 2 3 2 2" xfId="20858"/>
    <cellStyle name="ปกติ 8 2 2 2 2 2 5 2 3 3" xfId="16451"/>
    <cellStyle name="ปกติ 8 2 2 2 2 2 5 2 4" xfId="4989"/>
    <cellStyle name="ปกติ 8 2 2 2 2 2 5 2 4 2" xfId="11026"/>
    <cellStyle name="ปกติ 8 2 2 2 2 2 5 2 4 2 2" xfId="18994"/>
    <cellStyle name="ปกติ 8 2 2 2 2 2 5 2 4 3" xfId="14585"/>
    <cellStyle name="ปกติ 8 2 2 2 2 2 5 2 5" xfId="21863"/>
    <cellStyle name="ปกติ 8 2 2 2 2 2 5 3" xfId="3565"/>
    <cellStyle name="ปกติ 8 2 2 2 2 2 5 3 2" xfId="6013"/>
    <cellStyle name="ปกติ 8 2 2 2 2 2 5 3 2 2" xfId="11967"/>
    <cellStyle name="ปกติ 8 2 2 2 2 2 5 3 2 2 2" xfId="19925"/>
    <cellStyle name="ปกติ 8 2 2 2 2 2 5 3 2 3" xfId="15516"/>
    <cellStyle name="ปกติ 8 2 2 2 2 2 5 3 3" xfId="8995"/>
    <cellStyle name="ปกติ 8 2 2 2 2 2 5 3 3 2" xfId="17411"/>
    <cellStyle name="ปกติ 8 2 2 2 2 2 5 3 4" xfId="10107"/>
    <cellStyle name="ปกติ 8 2 2 2 2 2 5 3 4 2" xfId="18085"/>
    <cellStyle name="ปกติ 8 2 2 2 2 2 5 3 5" xfId="13672"/>
    <cellStyle name="ปกติ 8 2 2 2 2 2 5 4" xfId="7453"/>
    <cellStyle name="ปกติ 8 2 2 2 2 2 5 4 2" xfId="12906"/>
    <cellStyle name="ปกติ 8 2 2 2 2 2 5 4 2 2" xfId="20857"/>
    <cellStyle name="ปกติ 8 2 2 2 2 2 5 4 3" xfId="16450"/>
    <cellStyle name="ปกติ 8 2 2 2 2 2 5 5" xfId="4988"/>
    <cellStyle name="ปกติ 8 2 2 2 2 2 5 5 2" xfId="11025"/>
    <cellStyle name="ปกติ 8 2 2 2 2 2 5 5 2 2" xfId="18993"/>
    <cellStyle name="ปกติ 8 2 2 2 2 2 5 5 3" xfId="14584"/>
    <cellStyle name="ปกติ 8 2 2 2 2 2 5 6" xfId="21862"/>
    <cellStyle name="ปกติ 8 2 2 2 2 2 6" xfId="3566"/>
    <cellStyle name="ปกติ 8 2 2 2 2 2 6 2" xfId="3567"/>
    <cellStyle name="ปกติ 8 2 2 2 2 2 6 2 2" xfId="3568"/>
    <cellStyle name="ปกติ 8 2 2 2 2 2 6 2 2 2" xfId="6016"/>
    <cellStyle name="ปกติ 8 2 2 2 2 2 6 2 2 2 2" xfId="11970"/>
    <cellStyle name="ปกติ 8 2 2 2 2 2 6 2 2 2 2 2" xfId="19928"/>
    <cellStyle name="ปกติ 8 2 2 2 2 2 6 2 2 2 3" xfId="15519"/>
    <cellStyle name="ปกติ 8 2 2 2 2 2 6 2 2 3" xfId="8996"/>
    <cellStyle name="ปกติ 8 2 2 2 2 2 6 2 2 3 2" xfId="17412"/>
    <cellStyle name="ปกติ 8 2 2 2 2 2 6 2 2 4" xfId="10108"/>
    <cellStyle name="ปกติ 8 2 2 2 2 2 6 2 2 4 2" xfId="18086"/>
    <cellStyle name="ปกติ 8 2 2 2 2 2 6 2 2 5" xfId="13673"/>
    <cellStyle name="ปกติ 8 2 2 2 2 2 6 2 3" xfId="7456"/>
    <cellStyle name="ปกติ 8 2 2 2 2 2 6 2 3 2" xfId="12909"/>
    <cellStyle name="ปกติ 8 2 2 2 2 2 6 2 3 2 2" xfId="20860"/>
    <cellStyle name="ปกติ 8 2 2 2 2 2 6 2 3 3" xfId="16453"/>
    <cellStyle name="ปกติ 8 2 2 2 2 2 6 2 4" xfId="4991"/>
    <cellStyle name="ปกติ 8 2 2 2 2 2 6 2 4 2" xfId="11028"/>
    <cellStyle name="ปกติ 8 2 2 2 2 2 6 2 4 2 2" xfId="18996"/>
    <cellStyle name="ปกติ 8 2 2 2 2 2 6 2 4 3" xfId="14587"/>
    <cellStyle name="ปกติ 8 2 2 2 2 2 6 2 5" xfId="21865"/>
    <cellStyle name="ปกติ 8 2 2 2 2 2 6 3" xfId="3569"/>
    <cellStyle name="ปกติ 8 2 2 2 2 2 6 3 2" xfId="6015"/>
    <cellStyle name="ปกติ 8 2 2 2 2 2 6 3 2 2" xfId="11969"/>
    <cellStyle name="ปกติ 8 2 2 2 2 2 6 3 2 2 2" xfId="19927"/>
    <cellStyle name="ปกติ 8 2 2 2 2 2 6 3 2 3" xfId="15518"/>
    <cellStyle name="ปกติ 8 2 2 2 2 2 6 3 3" xfId="8997"/>
    <cellStyle name="ปกติ 8 2 2 2 2 2 6 3 3 2" xfId="17413"/>
    <cellStyle name="ปกติ 8 2 2 2 2 2 6 3 4" xfId="10109"/>
    <cellStyle name="ปกติ 8 2 2 2 2 2 6 3 4 2" xfId="18087"/>
    <cellStyle name="ปกติ 8 2 2 2 2 2 6 3 5" xfId="13674"/>
    <cellStyle name="ปกติ 8 2 2 2 2 2 6 4" xfId="7455"/>
    <cellStyle name="ปกติ 8 2 2 2 2 2 6 4 2" xfId="12908"/>
    <cellStyle name="ปกติ 8 2 2 2 2 2 6 4 2 2" xfId="20859"/>
    <cellStyle name="ปกติ 8 2 2 2 2 2 6 4 3" xfId="16452"/>
    <cellStyle name="ปกติ 8 2 2 2 2 2 6 5" xfId="4990"/>
    <cellStyle name="ปกติ 8 2 2 2 2 2 6 5 2" xfId="11027"/>
    <cellStyle name="ปกติ 8 2 2 2 2 2 6 5 2 2" xfId="18995"/>
    <cellStyle name="ปกติ 8 2 2 2 2 2 6 5 3" xfId="14586"/>
    <cellStyle name="ปกติ 8 2 2 2 2 2 6 6" xfId="21864"/>
    <cellStyle name="ปกติ 8 2 2 2 2 2 7" xfId="3570"/>
    <cellStyle name="ปกติ 8 2 2 2 2 2 7 2" xfId="3571"/>
    <cellStyle name="ปกติ 8 2 2 2 2 2 7 2 2" xfId="6017"/>
    <cellStyle name="ปกติ 8 2 2 2 2 2 7 2 2 2" xfId="11971"/>
    <cellStyle name="ปกติ 8 2 2 2 2 2 7 2 2 2 2" xfId="19929"/>
    <cellStyle name="ปกติ 8 2 2 2 2 2 7 2 2 3" xfId="15520"/>
    <cellStyle name="ปกติ 8 2 2 2 2 2 7 2 3" xfId="8998"/>
    <cellStyle name="ปกติ 8 2 2 2 2 2 7 2 3 2" xfId="17414"/>
    <cellStyle name="ปกติ 8 2 2 2 2 2 7 2 4" xfId="10110"/>
    <cellStyle name="ปกติ 8 2 2 2 2 2 7 2 4 2" xfId="18088"/>
    <cellStyle name="ปกติ 8 2 2 2 2 2 7 2 5" xfId="13675"/>
    <cellStyle name="ปกติ 8 2 2 2 2 2 7 3" xfId="7457"/>
    <cellStyle name="ปกติ 8 2 2 2 2 2 7 3 2" xfId="12910"/>
    <cellStyle name="ปกติ 8 2 2 2 2 2 7 3 2 2" xfId="20861"/>
    <cellStyle name="ปกติ 8 2 2 2 2 2 7 3 3" xfId="16454"/>
    <cellStyle name="ปกติ 8 2 2 2 2 2 7 4" xfId="4992"/>
    <cellStyle name="ปกติ 8 2 2 2 2 2 7 4 2" xfId="11029"/>
    <cellStyle name="ปกติ 8 2 2 2 2 2 7 4 2 2" xfId="18997"/>
    <cellStyle name="ปกติ 8 2 2 2 2 2 7 4 3" xfId="14588"/>
    <cellStyle name="ปกติ 8 2 2 2 2 2 7 5" xfId="21866"/>
    <cellStyle name="ปกติ 8 2 2 2 2 2 8" xfId="3572"/>
    <cellStyle name="ปกติ 8 2 2 2 2 2 8 2" xfId="6000"/>
    <cellStyle name="ปกติ 8 2 2 2 2 2 8 2 2" xfId="11954"/>
    <cellStyle name="ปกติ 8 2 2 2 2 2 8 2 2 2" xfId="19912"/>
    <cellStyle name="ปกติ 8 2 2 2 2 2 8 2 3" xfId="15503"/>
    <cellStyle name="ปกติ 8 2 2 2 2 2 8 3" xfId="8999"/>
    <cellStyle name="ปกติ 8 2 2 2 2 2 8 3 2" xfId="17415"/>
    <cellStyle name="ปกติ 8 2 2 2 2 2 8 4" xfId="10111"/>
    <cellStyle name="ปกติ 8 2 2 2 2 2 8 4 2" xfId="18089"/>
    <cellStyle name="ปกติ 8 2 2 2 2 2 8 5" xfId="13676"/>
    <cellStyle name="ปกติ 8 2 2 2 2 2 9" xfId="7440"/>
    <cellStyle name="ปกติ 8 2 2 2 2 2 9 2" xfId="12893"/>
    <cellStyle name="ปกติ 8 2 2 2 2 2 9 2 2" xfId="20844"/>
    <cellStyle name="ปกติ 8 2 2 2 2 2 9 3" xfId="16437"/>
    <cellStyle name="ปกติ 8 2 2 2 2 3" xfId="3573"/>
    <cellStyle name="ปกติ 8 2 2 2 2 3 2" xfId="3574"/>
    <cellStyle name="ปกติ 8 2 2 2 2 3 2 2" xfId="3575"/>
    <cellStyle name="ปกติ 8 2 2 2 2 3 2 2 2" xfId="3576"/>
    <cellStyle name="ปกติ 8 2 2 2 2 3 2 2 2 2" xfId="6020"/>
    <cellStyle name="ปกติ 8 2 2 2 2 3 2 2 2 2 2" xfId="11974"/>
    <cellStyle name="ปกติ 8 2 2 2 2 3 2 2 2 2 2 2" xfId="19932"/>
    <cellStyle name="ปกติ 8 2 2 2 2 3 2 2 2 2 3" xfId="15523"/>
    <cellStyle name="ปกติ 8 2 2 2 2 3 2 2 2 3" xfId="9000"/>
    <cellStyle name="ปกติ 8 2 2 2 2 3 2 2 2 3 2" xfId="17416"/>
    <cellStyle name="ปกติ 8 2 2 2 2 3 2 2 2 4" xfId="10112"/>
    <cellStyle name="ปกติ 8 2 2 2 2 3 2 2 2 4 2" xfId="18090"/>
    <cellStyle name="ปกติ 8 2 2 2 2 3 2 2 2 5" xfId="13677"/>
    <cellStyle name="ปกติ 8 2 2 2 2 3 2 2 3" xfId="7460"/>
    <cellStyle name="ปกติ 8 2 2 2 2 3 2 2 3 2" xfId="12913"/>
    <cellStyle name="ปกติ 8 2 2 2 2 3 2 2 3 2 2" xfId="20864"/>
    <cellStyle name="ปกติ 8 2 2 2 2 3 2 2 3 3" xfId="16457"/>
    <cellStyle name="ปกติ 8 2 2 2 2 3 2 2 4" xfId="4995"/>
    <cellStyle name="ปกติ 8 2 2 2 2 3 2 2 4 2" xfId="11032"/>
    <cellStyle name="ปกติ 8 2 2 2 2 3 2 2 4 2 2" xfId="19000"/>
    <cellStyle name="ปกติ 8 2 2 2 2 3 2 2 4 3" xfId="14591"/>
    <cellStyle name="ปกติ 8 2 2 2 2 3 2 2 5" xfId="21869"/>
    <cellStyle name="ปกติ 8 2 2 2 2 3 2 3" xfId="3577"/>
    <cellStyle name="ปกติ 8 2 2 2 2 3 2 3 2" xfId="6019"/>
    <cellStyle name="ปกติ 8 2 2 2 2 3 2 3 2 2" xfId="11973"/>
    <cellStyle name="ปกติ 8 2 2 2 2 3 2 3 2 2 2" xfId="19931"/>
    <cellStyle name="ปกติ 8 2 2 2 2 3 2 3 2 3" xfId="15522"/>
    <cellStyle name="ปกติ 8 2 2 2 2 3 2 3 3" xfId="9001"/>
    <cellStyle name="ปกติ 8 2 2 2 2 3 2 3 3 2" xfId="17417"/>
    <cellStyle name="ปกติ 8 2 2 2 2 3 2 3 4" xfId="10113"/>
    <cellStyle name="ปกติ 8 2 2 2 2 3 2 3 4 2" xfId="18091"/>
    <cellStyle name="ปกติ 8 2 2 2 2 3 2 3 5" xfId="13678"/>
    <cellStyle name="ปกติ 8 2 2 2 2 3 2 4" xfId="7459"/>
    <cellStyle name="ปกติ 8 2 2 2 2 3 2 4 2" xfId="12912"/>
    <cellStyle name="ปกติ 8 2 2 2 2 3 2 4 2 2" xfId="20863"/>
    <cellStyle name="ปกติ 8 2 2 2 2 3 2 4 3" xfId="16456"/>
    <cellStyle name="ปกติ 8 2 2 2 2 3 2 5" xfId="4994"/>
    <cellStyle name="ปกติ 8 2 2 2 2 3 2 5 2" xfId="11031"/>
    <cellStyle name="ปกติ 8 2 2 2 2 3 2 5 2 2" xfId="18999"/>
    <cellStyle name="ปกติ 8 2 2 2 2 3 2 5 3" xfId="14590"/>
    <cellStyle name="ปกติ 8 2 2 2 2 3 2 6" xfId="21868"/>
    <cellStyle name="ปกติ 8 2 2 2 2 3 3" xfId="3578"/>
    <cellStyle name="ปกติ 8 2 2 2 2 3 3 2" xfId="3579"/>
    <cellStyle name="ปกติ 8 2 2 2 2 3 3 2 2" xfId="6021"/>
    <cellStyle name="ปกติ 8 2 2 2 2 3 3 2 2 2" xfId="11975"/>
    <cellStyle name="ปกติ 8 2 2 2 2 3 3 2 2 2 2" xfId="19933"/>
    <cellStyle name="ปกติ 8 2 2 2 2 3 3 2 2 3" xfId="15524"/>
    <cellStyle name="ปกติ 8 2 2 2 2 3 3 2 3" xfId="9002"/>
    <cellStyle name="ปกติ 8 2 2 2 2 3 3 2 3 2" xfId="17418"/>
    <cellStyle name="ปกติ 8 2 2 2 2 3 3 2 4" xfId="10114"/>
    <cellStyle name="ปกติ 8 2 2 2 2 3 3 2 4 2" xfId="18092"/>
    <cellStyle name="ปกติ 8 2 2 2 2 3 3 2 5" xfId="13679"/>
    <cellStyle name="ปกติ 8 2 2 2 2 3 3 3" xfId="7461"/>
    <cellStyle name="ปกติ 8 2 2 2 2 3 3 3 2" xfId="12914"/>
    <cellStyle name="ปกติ 8 2 2 2 2 3 3 3 2 2" xfId="20865"/>
    <cellStyle name="ปกติ 8 2 2 2 2 3 3 3 3" xfId="16458"/>
    <cellStyle name="ปกติ 8 2 2 2 2 3 3 4" xfId="4996"/>
    <cellStyle name="ปกติ 8 2 2 2 2 3 3 4 2" xfId="11033"/>
    <cellStyle name="ปกติ 8 2 2 2 2 3 3 4 2 2" xfId="19001"/>
    <cellStyle name="ปกติ 8 2 2 2 2 3 3 4 3" xfId="14592"/>
    <cellStyle name="ปกติ 8 2 2 2 2 3 3 5" xfId="21870"/>
    <cellStyle name="ปกติ 8 2 2 2 2 3 4" xfId="3580"/>
    <cellStyle name="ปกติ 8 2 2 2 2 3 4 2" xfId="6018"/>
    <cellStyle name="ปกติ 8 2 2 2 2 3 4 2 2" xfId="11972"/>
    <cellStyle name="ปกติ 8 2 2 2 2 3 4 2 2 2" xfId="19930"/>
    <cellStyle name="ปกติ 8 2 2 2 2 3 4 2 3" xfId="15521"/>
    <cellStyle name="ปกติ 8 2 2 2 2 3 4 3" xfId="9003"/>
    <cellStyle name="ปกติ 8 2 2 2 2 3 4 3 2" xfId="17419"/>
    <cellStyle name="ปกติ 8 2 2 2 2 3 4 4" xfId="10115"/>
    <cellStyle name="ปกติ 8 2 2 2 2 3 4 4 2" xfId="18093"/>
    <cellStyle name="ปกติ 8 2 2 2 2 3 4 5" xfId="13680"/>
    <cellStyle name="ปกติ 8 2 2 2 2 3 5" xfId="7458"/>
    <cellStyle name="ปกติ 8 2 2 2 2 3 5 2" xfId="12911"/>
    <cellStyle name="ปกติ 8 2 2 2 2 3 5 2 2" xfId="20862"/>
    <cellStyle name="ปกติ 8 2 2 2 2 3 5 3" xfId="16455"/>
    <cellStyle name="ปกติ 8 2 2 2 2 3 6" xfId="4993"/>
    <cellStyle name="ปกติ 8 2 2 2 2 3 6 2" xfId="11030"/>
    <cellStyle name="ปกติ 8 2 2 2 2 3 6 2 2" xfId="18998"/>
    <cellStyle name="ปกติ 8 2 2 2 2 3 6 3" xfId="14589"/>
    <cellStyle name="ปกติ 8 2 2 2 2 3 7" xfId="21867"/>
    <cellStyle name="ปกติ 8 2 2 2 2 4" xfId="3581"/>
    <cellStyle name="ปกติ 8 2 2 2 2 4 2" xfId="3582"/>
    <cellStyle name="ปกติ 8 2 2 2 2 4 2 2" xfId="3583"/>
    <cellStyle name="ปกติ 8 2 2 2 2 4 2 2 2" xfId="3584"/>
    <cellStyle name="ปกติ 8 2 2 2 2 4 2 2 2 2" xfId="6024"/>
    <cellStyle name="ปกติ 8 2 2 2 2 4 2 2 2 2 2" xfId="11978"/>
    <cellStyle name="ปกติ 8 2 2 2 2 4 2 2 2 2 2 2" xfId="19936"/>
    <cellStyle name="ปกติ 8 2 2 2 2 4 2 2 2 2 3" xfId="15527"/>
    <cellStyle name="ปกติ 8 2 2 2 2 4 2 2 2 3" xfId="9004"/>
    <cellStyle name="ปกติ 8 2 2 2 2 4 2 2 2 3 2" xfId="17420"/>
    <cellStyle name="ปกติ 8 2 2 2 2 4 2 2 2 4" xfId="10116"/>
    <cellStyle name="ปกติ 8 2 2 2 2 4 2 2 2 4 2" xfId="18094"/>
    <cellStyle name="ปกติ 8 2 2 2 2 4 2 2 2 5" xfId="13681"/>
    <cellStyle name="ปกติ 8 2 2 2 2 4 2 2 3" xfId="7464"/>
    <cellStyle name="ปกติ 8 2 2 2 2 4 2 2 3 2" xfId="12917"/>
    <cellStyle name="ปกติ 8 2 2 2 2 4 2 2 3 2 2" xfId="20868"/>
    <cellStyle name="ปกติ 8 2 2 2 2 4 2 2 3 3" xfId="16461"/>
    <cellStyle name="ปกติ 8 2 2 2 2 4 2 2 4" xfId="4999"/>
    <cellStyle name="ปกติ 8 2 2 2 2 4 2 2 4 2" xfId="11036"/>
    <cellStyle name="ปกติ 8 2 2 2 2 4 2 2 4 2 2" xfId="19004"/>
    <cellStyle name="ปกติ 8 2 2 2 2 4 2 2 4 3" xfId="14595"/>
    <cellStyle name="ปกติ 8 2 2 2 2 4 2 2 5" xfId="21873"/>
    <cellStyle name="ปกติ 8 2 2 2 2 4 2 3" xfId="3585"/>
    <cellStyle name="ปกติ 8 2 2 2 2 4 2 3 2" xfId="6023"/>
    <cellStyle name="ปกติ 8 2 2 2 2 4 2 3 2 2" xfId="11977"/>
    <cellStyle name="ปกติ 8 2 2 2 2 4 2 3 2 2 2" xfId="19935"/>
    <cellStyle name="ปกติ 8 2 2 2 2 4 2 3 2 3" xfId="15526"/>
    <cellStyle name="ปกติ 8 2 2 2 2 4 2 3 3" xfId="9005"/>
    <cellStyle name="ปกติ 8 2 2 2 2 4 2 3 3 2" xfId="17421"/>
    <cellStyle name="ปกติ 8 2 2 2 2 4 2 3 4" xfId="10117"/>
    <cellStyle name="ปกติ 8 2 2 2 2 4 2 3 4 2" xfId="18095"/>
    <cellStyle name="ปกติ 8 2 2 2 2 4 2 3 5" xfId="13682"/>
    <cellStyle name="ปกติ 8 2 2 2 2 4 2 4" xfId="7463"/>
    <cellStyle name="ปกติ 8 2 2 2 2 4 2 4 2" xfId="12916"/>
    <cellStyle name="ปกติ 8 2 2 2 2 4 2 4 2 2" xfId="20867"/>
    <cellStyle name="ปกติ 8 2 2 2 2 4 2 4 3" xfId="16460"/>
    <cellStyle name="ปกติ 8 2 2 2 2 4 2 5" xfId="4998"/>
    <cellStyle name="ปกติ 8 2 2 2 2 4 2 5 2" xfId="11035"/>
    <cellStyle name="ปกติ 8 2 2 2 2 4 2 5 2 2" xfId="19003"/>
    <cellStyle name="ปกติ 8 2 2 2 2 4 2 5 3" xfId="14594"/>
    <cellStyle name="ปกติ 8 2 2 2 2 4 2 6" xfId="21872"/>
    <cellStyle name="ปกติ 8 2 2 2 2 4 3" xfId="3586"/>
    <cellStyle name="ปกติ 8 2 2 2 2 4 3 2" xfId="3587"/>
    <cellStyle name="ปกติ 8 2 2 2 2 4 3 2 2" xfId="6025"/>
    <cellStyle name="ปกติ 8 2 2 2 2 4 3 2 2 2" xfId="11979"/>
    <cellStyle name="ปกติ 8 2 2 2 2 4 3 2 2 2 2" xfId="19937"/>
    <cellStyle name="ปกติ 8 2 2 2 2 4 3 2 2 3" xfId="15528"/>
    <cellStyle name="ปกติ 8 2 2 2 2 4 3 2 3" xfId="9006"/>
    <cellStyle name="ปกติ 8 2 2 2 2 4 3 2 3 2" xfId="17422"/>
    <cellStyle name="ปกติ 8 2 2 2 2 4 3 2 4" xfId="10118"/>
    <cellStyle name="ปกติ 8 2 2 2 2 4 3 2 4 2" xfId="18096"/>
    <cellStyle name="ปกติ 8 2 2 2 2 4 3 2 5" xfId="13683"/>
    <cellStyle name="ปกติ 8 2 2 2 2 4 3 3" xfId="7465"/>
    <cellStyle name="ปกติ 8 2 2 2 2 4 3 3 2" xfId="12918"/>
    <cellStyle name="ปกติ 8 2 2 2 2 4 3 3 2 2" xfId="20869"/>
    <cellStyle name="ปกติ 8 2 2 2 2 4 3 3 3" xfId="16462"/>
    <cellStyle name="ปกติ 8 2 2 2 2 4 3 4" xfId="5000"/>
    <cellStyle name="ปกติ 8 2 2 2 2 4 3 4 2" xfId="11037"/>
    <cellStyle name="ปกติ 8 2 2 2 2 4 3 4 2 2" xfId="19005"/>
    <cellStyle name="ปกติ 8 2 2 2 2 4 3 4 3" xfId="14596"/>
    <cellStyle name="ปกติ 8 2 2 2 2 4 3 5" xfId="21874"/>
    <cellStyle name="ปกติ 8 2 2 2 2 4 4" xfId="3588"/>
    <cellStyle name="ปกติ 8 2 2 2 2 4 4 2" xfId="6022"/>
    <cellStyle name="ปกติ 8 2 2 2 2 4 4 2 2" xfId="11976"/>
    <cellStyle name="ปกติ 8 2 2 2 2 4 4 2 2 2" xfId="19934"/>
    <cellStyle name="ปกติ 8 2 2 2 2 4 4 2 3" xfId="15525"/>
    <cellStyle name="ปกติ 8 2 2 2 2 4 4 3" xfId="9007"/>
    <cellStyle name="ปกติ 8 2 2 2 2 4 4 3 2" xfId="17423"/>
    <cellStyle name="ปกติ 8 2 2 2 2 4 4 4" xfId="10119"/>
    <cellStyle name="ปกติ 8 2 2 2 2 4 4 4 2" xfId="18097"/>
    <cellStyle name="ปกติ 8 2 2 2 2 4 4 5" xfId="13684"/>
    <cellStyle name="ปกติ 8 2 2 2 2 4 5" xfId="7462"/>
    <cellStyle name="ปกติ 8 2 2 2 2 4 5 2" xfId="12915"/>
    <cellStyle name="ปกติ 8 2 2 2 2 4 5 2 2" xfId="20866"/>
    <cellStyle name="ปกติ 8 2 2 2 2 4 5 3" xfId="16459"/>
    <cellStyle name="ปกติ 8 2 2 2 2 4 6" xfId="4997"/>
    <cellStyle name="ปกติ 8 2 2 2 2 4 6 2" xfId="11034"/>
    <cellStyle name="ปกติ 8 2 2 2 2 4 6 2 2" xfId="19002"/>
    <cellStyle name="ปกติ 8 2 2 2 2 4 6 3" xfId="14593"/>
    <cellStyle name="ปกติ 8 2 2 2 2 4 7" xfId="21871"/>
    <cellStyle name="ปกติ 8 2 2 2 2 5" xfId="3589"/>
    <cellStyle name="ปกติ 8 2 2 2 2 5 2" xfId="3590"/>
    <cellStyle name="ปกติ 8 2 2 2 2 5 2 2" xfId="3591"/>
    <cellStyle name="ปกติ 8 2 2 2 2 5 2 2 2" xfId="3592"/>
    <cellStyle name="ปกติ 8 2 2 2 2 5 2 2 2 2" xfId="6028"/>
    <cellStyle name="ปกติ 8 2 2 2 2 5 2 2 2 2 2" xfId="11982"/>
    <cellStyle name="ปกติ 8 2 2 2 2 5 2 2 2 2 2 2" xfId="19940"/>
    <cellStyle name="ปกติ 8 2 2 2 2 5 2 2 2 2 3" xfId="15531"/>
    <cellStyle name="ปกติ 8 2 2 2 2 5 2 2 2 3" xfId="9008"/>
    <cellStyle name="ปกติ 8 2 2 2 2 5 2 2 2 3 2" xfId="17424"/>
    <cellStyle name="ปกติ 8 2 2 2 2 5 2 2 2 4" xfId="10120"/>
    <cellStyle name="ปกติ 8 2 2 2 2 5 2 2 2 4 2" xfId="18098"/>
    <cellStyle name="ปกติ 8 2 2 2 2 5 2 2 2 5" xfId="13685"/>
    <cellStyle name="ปกติ 8 2 2 2 2 5 2 2 3" xfId="7468"/>
    <cellStyle name="ปกติ 8 2 2 2 2 5 2 2 3 2" xfId="12921"/>
    <cellStyle name="ปกติ 8 2 2 2 2 5 2 2 3 2 2" xfId="20872"/>
    <cellStyle name="ปกติ 8 2 2 2 2 5 2 2 3 3" xfId="16465"/>
    <cellStyle name="ปกติ 8 2 2 2 2 5 2 2 4" xfId="5003"/>
    <cellStyle name="ปกติ 8 2 2 2 2 5 2 2 4 2" xfId="11040"/>
    <cellStyle name="ปกติ 8 2 2 2 2 5 2 2 4 2 2" xfId="19008"/>
    <cellStyle name="ปกติ 8 2 2 2 2 5 2 2 4 3" xfId="14599"/>
    <cellStyle name="ปกติ 8 2 2 2 2 5 2 2 5" xfId="21877"/>
    <cellStyle name="ปกติ 8 2 2 2 2 5 2 3" xfId="3593"/>
    <cellStyle name="ปกติ 8 2 2 2 2 5 2 3 2" xfId="6027"/>
    <cellStyle name="ปกติ 8 2 2 2 2 5 2 3 2 2" xfId="11981"/>
    <cellStyle name="ปกติ 8 2 2 2 2 5 2 3 2 2 2" xfId="19939"/>
    <cellStyle name="ปกติ 8 2 2 2 2 5 2 3 2 3" xfId="15530"/>
    <cellStyle name="ปกติ 8 2 2 2 2 5 2 3 3" xfId="9009"/>
    <cellStyle name="ปกติ 8 2 2 2 2 5 2 3 3 2" xfId="17425"/>
    <cellStyle name="ปกติ 8 2 2 2 2 5 2 3 4" xfId="10121"/>
    <cellStyle name="ปกติ 8 2 2 2 2 5 2 3 4 2" xfId="18099"/>
    <cellStyle name="ปกติ 8 2 2 2 2 5 2 3 5" xfId="13686"/>
    <cellStyle name="ปกติ 8 2 2 2 2 5 2 4" xfId="7467"/>
    <cellStyle name="ปกติ 8 2 2 2 2 5 2 4 2" xfId="12920"/>
    <cellStyle name="ปกติ 8 2 2 2 2 5 2 4 2 2" xfId="20871"/>
    <cellStyle name="ปกติ 8 2 2 2 2 5 2 4 3" xfId="16464"/>
    <cellStyle name="ปกติ 8 2 2 2 2 5 2 5" xfId="5002"/>
    <cellStyle name="ปกติ 8 2 2 2 2 5 2 5 2" xfId="11039"/>
    <cellStyle name="ปกติ 8 2 2 2 2 5 2 5 2 2" xfId="19007"/>
    <cellStyle name="ปกติ 8 2 2 2 2 5 2 5 3" xfId="14598"/>
    <cellStyle name="ปกติ 8 2 2 2 2 5 2 6" xfId="21876"/>
    <cellStyle name="ปกติ 8 2 2 2 2 5 3" xfId="3594"/>
    <cellStyle name="ปกติ 8 2 2 2 2 5 3 2" xfId="3595"/>
    <cellStyle name="ปกติ 8 2 2 2 2 5 3 2 2" xfId="6029"/>
    <cellStyle name="ปกติ 8 2 2 2 2 5 3 2 2 2" xfId="11983"/>
    <cellStyle name="ปกติ 8 2 2 2 2 5 3 2 2 2 2" xfId="19941"/>
    <cellStyle name="ปกติ 8 2 2 2 2 5 3 2 2 3" xfId="15532"/>
    <cellStyle name="ปกติ 8 2 2 2 2 5 3 2 3" xfId="9010"/>
    <cellStyle name="ปกติ 8 2 2 2 2 5 3 2 3 2" xfId="17426"/>
    <cellStyle name="ปกติ 8 2 2 2 2 5 3 2 4" xfId="10122"/>
    <cellStyle name="ปกติ 8 2 2 2 2 5 3 2 4 2" xfId="18100"/>
    <cellStyle name="ปกติ 8 2 2 2 2 5 3 2 5" xfId="13687"/>
    <cellStyle name="ปกติ 8 2 2 2 2 5 3 3" xfId="7469"/>
    <cellStyle name="ปกติ 8 2 2 2 2 5 3 3 2" xfId="12922"/>
    <cellStyle name="ปกติ 8 2 2 2 2 5 3 3 2 2" xfId="20873"/>
    <cellStyle name="ปกติ 8 2 2 2 2 5 3 3 3" xfId="16466"/>
    <cellStyle name="ปกติ 8 2 2 2 2 5 3 4" xfId="5004"/>
    <cellStyle name="ปกติ 8 2 2 2 2 5 3 4 2" xfId="11041"/>
    <cellStyle name="ปกติ 8 2 2 2 2 5 3 4 2 2" xfId="19009"/>
    <cellStyle name="ปกติ 8 2 2 2 2 5 3 4 3" xfId="14600"/>
    <cellStyle name="ปกติ 8 2 2 2 2 5 3 5" xfId="21878"/>
    <cellStyle name="ปกติ 8 2 2 2 2 5 4" xfId="3596"/>
    <cellStyle name="ปกติ 8 2 2 2 2 5 4 2" xfId="6026"/>
    <cellStyle name="ปกติ 8 2 2 2 2 5 4 2 2" xfId="11980"/>
    <cellStyle name="ปกติ 8 2 2 2 2 5 4 2 2 2" xfId="19938"/>
    <cellStyle name="ปกติ 8 2 2 2 2 5 4 2 3" xfId="15529"/>
    <cellStyle name="ปกติ 8 2 2 2 2 5 4 3" xfId="9011"/>
    <cellStyle name="ปกติ 8 2 2 2 2 5 4 3 2" xfId="17427"/>
    <cellStyle name="ปกติ 8 2 2 2 2 5 4 4" xfId="10123"/>
    <cellStyle name="ปกติ 8 2 2 2 2 5 4 4 2" xfId="18101"/>
    <cellStyle name="ปกติ 8 2 2 2 2 5 4 5" xfId="13688"/>
    <cellStyle name="ปกติ 8 2 2 2 2 5 5" xfId="7466"/>
    <cellStyle name="ปกติ 8 2 2 2 2 5 5 2" xfId="12919"/>
    <cellStyle name="ปกติ 8 2 2 2 2 5 5 2 2" xfId="20870"/>
    <cellStyle name="ปกติ 8 2 2 2 2 5 5 3" xfId="16463"/>
    <cellStyle name="ปกติ 8 2 2 2 2 5 6" xfId="5001"/>
    <cellStyle name="ปกติ 8 2 2 2 2 5 6 2" xfId="11038"/>
    <cellStyle name="ปกติ 8 2 2 2 2 5 6 2 2" xfId="19006"/>
    <cellStyle name="ปกติ 8 2 2 2 2 5 6 3" xfId="14597"/>
    <cellStyle name="ปกติ 8 2 2 2 2 5 7" xfId="21875"/>
    <cellStyle name="ปกติ 8 2 2 2 2 6" xfId="3597"/>
    <cellStyle name="ปกติ 8 2 2 2 2 6 2" xfId="3598"/>
    <cellStyle name="ปกติ 8 2 2 2 2 6 2 2" xfId="3599"/>
    <cellStyle name="ปกติ 8 2 2 2 2 6 2 2 2" xfId="6031"/>
    <cellStyle name="ปกติ 8 2 2 2 2 6 2 2 2 2" xfId="11985"/>
    <cellStyle name="ปกติ 8 2 2 2 2 6 2 2 2 2 2" xfId="19943"/>
    <cellStyle name="ปกติ 8 2 2 2 2 6 2 2 2 3" xfId="15534"/>
    <cellStyle name="ปกติ 8 2 2 2 2 6 2 2 3" xfId="9012"/>
    <cellStyle name="ปกติ 8 2 2 2 2 6 2 2 3 2" xfId="17428"/>
    <cellStyle name="ปกติ 8 2 2 2 2 6 2 2 4" xfId="10124"/>
    <cellStyle name="ปกติ 8 2 2 2 2 6 2 2 4 2" xfId="18102"/>
    <cellStyle name="ปกติ 8 2 2 2 2 6 2 2 5" xfId="13689"/>
    <cellStyle name="ปกติ 8 2 2 2 2 6 2 3" xfId="7471"/>
    <cellStyle name="ปกติ 8 2 2 2 2 6 2 3 2" xfId="12924"/>
    <cellStyle name="ปกติ 8 2 2 2 2 6 2 3 2 2" xfId="20875"/>
    <cellStyle name="ปกติ 8 2 2 2 2 6 2 3 3" xfId="16468"/>
    <cellStyle name="ปกติ 8 2 2 2 2 6 2 4" xfId="5006"/>
    <cellStyle name="ปกติ 8 2 2 2 2 6 2 4 2" xfId="11043"/>
    <cellStyle name="ปกติ 8 2 2 2 2 6 2 4 2 2" xfId="19011"/>
    <cellStyle name="ปกติ 8 2 2 2 2 6 2 4 3" xfId="14602"/>
    <cellStyle name="ปกติ 8 2 2 2 2 6 2 5" xfId="21880"/>
    <cellStyle name="ปกติ 8 2 2 2 2 6 3" xfId="3600"/>
    <cellStyle name="ปกติ 8 2 2 2 2 6 3 2" xfId="6030"/>
    <cellStyle name="ปกติ 8 2 2 2 2 6 3 2 2" xfId="11984"/>
    <cellStyle name="ปกติ 8 2 2 2 2 6 3 2 2 2" xfId="19942"/>
    <cellStyle name="ปกติ 8 2 2 2 2 6 3 2 3" xfId="15533"/>
    <cellStyle name="ปกติ 8 2 2 2 2 6 3 3" xfId="9013"/>
    <cellStyle name="ปกติ 8 2 2 2 2 6 3 3 2" xfId="17429"/>
    <cellStyle name="ปกติ 8 2 2 2 2 6 3 4" xfId="10125"/>
    <cellStyle name="ปกติ 8 2 2 2 2 6 3 4 2" xfId="18103"/>
    <cellStyle name="ปกติ 8 2 2 2 2 6 3 5" xfId="13690"/>
    <cellStyle name="ปกติ 8 2 2 2 2 6 4" xfId="7470"/>
    <cellStyle name="ปกติ 8 2 2 2 2 6 4 2" xfId="12923"/>
    <cellStyle name="ปกติ 8 2 2 2 2 6 4 2 2" xfId="20874"/>
    <cellStyle name="ปกติ 8 2 2 2 2 6 4 3" xfId="16467"/>
    <cellStyle name="ปกติ 8 2 2 2 2 6 5" xfId="5005"/>
    <cellStyle name="ปกติ 8 2 2 2 2 6 5 2" xfId="11042"/>
    <cellStyle name="ปกติ 8 2 2 2 2 6 5 2 2" xfId="19010"/>
    <cellStyle name="ปกติ 8 2 2 2 2 6 5 3" xfId="14601"/>
    <cellStyle name="ปกติ 8 2 2 2 2 6 6" xfId="21879"/>
    <cellStyle name="ปกติ 8 2 2 2 2 7" xfId="3601"/>
    <cellStyle name="ปกติ 8 2 2 2 2 7 2" xfId="3602"/>
    <cellStyle name="ปกติ 8 2 2 2 2 7 2 2" xfId="3603"/>
    <cellStyle name="ปกติ 8 2 2 2 2 7 2 2 2" xfId="6033"/>
    <cellStyle name="ปกติ 8 2 2 2 2 7 2 2 2 2" xfId="11987"/>
    <cellStyle name="ปกติ 8 2 2 2 2 7 2 2 2 2 2" xfId="19945"/>
    <cellStyle name="ปกติ 8 2 2 2 2 7 2 2 2 3" xfId="15536"/>
    <cellStyle name="ปกติ 8 2 2 2 2 7 2 2 3" xfId="9014"/>
    <cellStyle name="ปกติ 8 2 2 2 2 7 2 2 3 2" xfId="17430"/>
    <cellStyle name="ปกติ 8 2 2 2 2 7 2 2 4" xfId="10126"/>
    <cellStyle name="ปกติ 8 2 2 2 2 7 2 2 4 2" xfId="18104"/>
    <cellStyle name="ปกติ 8 2 2 2 2 7 2 2 5" xfId="13691"/>
    <cellStyle name="ปกติ 8 2 2 2 2 7 2 3" xfId="7473"/>
    <cellStyle name="ปกติ 8 2 2 2 2 7 2 3 2" xfId="12926"/>
    <cellStyle name="ปกติ 8 2 2 2 2 7 2 3 2 2" xfId="20877"/>
    <cellStyle name="ปกติ 8 2 2 2 2 7 2 3 3" xfId="16470"/>
    <cellStyle name="ปกติ 8 2 2 2 2 7 2 4" xfId="5008"/>
    <cellStyle name="ปกติ 8 2 2 2 2 7 2 4 2" xfId="11045"/>
    <cellStyle name="ปกติ 8 2 2 2 2 7 2 4 2 2" xfId="19013"/>
    <cellStyle name="ปกติ 8 2 2 2 2 7 2 4 3" xfId="14604"/>
    <cellStyle name="ปกติ 8 2 2 2 2 7 2 5" xfId="21882"/>
    <cellStyle name="ปกติ 8 2 2 2 2 7 3" xfId="3604"/>
    <cellStyle name="ปกติ 8 2 2 2 2 7 3 2" xfId="6032"/>
    <cellStyle name="ปกติ 8 2 2 2 2 7 3 2 2" xfId="11986"/>
    <cellStyle name="ปกติ 8 2 2 2 2 7 3 2 2 2" xfId="19944"/>
    <cellStyle name="ปกติ 8 2 2 2 2 7 3 2 3" xfId="15535"/>
    <cellStyle name="ปกติ 8 2 2 2 2 7 3 3" xfId="9015"/>
    <cellStyle name="ปกติ 8 2 2 2 2 7 3 3 2" xfId="17431"/>
    <cellStyle name="ปกติ 8 2 2 2 2 7 3 4" xfId="10127"/>
    <cellStyle name="ปกติ 8 2 2 2 2 7 3 4 2" xfId="18105"/>
    <cellStyle name="ปกติ 8 2 2 2 2 7 3 5" xfId="13692"/>
    <cellStyle name="ปกติ 8 2 2 2 2 7 4" xfId="7472"/>
    <cellStyle name="ปกติ 8 2 2 2 2 7 4 2" xfId="12925"/>
    <cellStyle name="ปกติ 8 2 2 2 2 7 4 2 2" xfId="20876"/>
    <cellStyle name="ปกติ 8 2 2 2 2 7 4 3" xfId="16469"/>
    <cellStyle name="ปกติ 8 2 2 2 2 7 5" xfId="5007"/>
    <cellStyle name="ปกติ 8 2 2 2 2 7 5 2" xfId="11044"/>
    <cellStyle name="ปกติ 8 2 2 2 2 7 5 2 2" xfId="19012"/>
    <cellStyle name="ปกติ 8 2 2 2 2 7 5 3" xfId="14603"/>
    <cellStyle name="ปกติ 8 2 2 2 2 7 6" xfId="21881"/>
    <cellStyle name="ปกติ 8 2 2 2 2 8" xfId="3605"/>
    <cellStyle name="ปกติ 8 2 2 2 2 8 2" xfId="3606"/>
    <cellStyle name="ปกติ 8 2 2 2 2 8 2 2" xfId="6034"/>
    <cellStyle name="ปกติ 8 2 2 2 2 8 2 2 2" xfId="11988"/>
    <cellStyle name="ปกติ 8 2 2 2 2 8 2 2 2 2" xfId="19946"/>
    <cellStyle name="ปกติ 8 2 2 2 2 8 2 2 3" xfId="15537"/>
    <cellStyle name="ปกติ 8 2 2 2 2 8 2 3" xfId="9016"/>
    <cellStyle name="ปกติ 8 2 2 2 2 8 2 3 2" xfId="17432"/>
    <cellStyle name="ปกติ 8 2 2 2 2 8 2 4" xfId="10128"/>
    <cellStyle name="ปกติ 8 2 2 2 2 8 2 4 2" xfId="18106"/>
    <cellStyle name="ปกติ 8 2 2 2 2 8 2 5" xfId="13693"/>
    <cellStyle name="ปกติ 8 2 2 2 2 8 3" xfId="7474"/>
    <cellStyle name="ปกติ 8 2 2 2 2 8 3 2" xfId="12927"/>
    <cellStyle name="ปกติ 8 2 2 2 2 8 3 2 2" xfId="20878"/>
    <cellStyle name="ปกติ 8 2 2 2 2 8 3 3" xfId="16471"/>
    <cellStyle name="ปกติ 8 2 2 2 2 8 4" xfId="5009"/>
    <cellStyle name="ปกติ 8 2 2 2 2 8 4 2" xfId="11046"/>
    <cellStyle name="ปกติ 8 2 2 2 2 8 4 2 2" xfId="19014"/>
    <cellStyle name="ปกติ 8 2 2 2 2 8 4 3" xfId="14605"/>
    <cellStyle name="ปกติ 8 2 2 2 2 8 5" xfId="21883"/>
    <cellStyle name="ปกติ 8 2 2 2 2 9" xfId="3607"/>
    <cellStyle name="ปกติ 8 2 2 2 2 9 2" xfId="5999"/>
    <cellStyle name="ปกติ 8 2 2 2 2 9 2 2" xfId="11953"/>
    <cellStyle name="ปกติ 8 2 2 2 2 9 2 2 2" xfId="19911"/>
    <cellStyle name="ปกติ 8 2 2 2 2 9 2 3" xfId="15502"/>
    <cellStyle name="ปกติ 8 2 2 2 2 9 3" xfId="9017"/>
    <cellStyle name="ปกติ 8 2 2 2 2 9 3 2" xfId="17433"/>
    <cellStyle name="ปกติ 8 2 2 2 2 9 4" xfId="10129"/>
    <cellStyle name="ปกติ 8 2 2 2 2 9 4 2" xfId="18107"/>
    <cellStyle name="ปกติ 8 2 2 2 2 9 5" xfId="13694"/>
    <cellStyle name="ปกติ 8 2 2 2 3" xfId="3608"/>
    <cellStyle name="ปกติ 8 2 2 2 3 10" xfId="5010"/>
    <cellStyle name="ปกติ 8 2 2 2 3 10 2" xfId="11047"/>
    <cellStyle name="ปกติ 8 2 2 2 3 10 2 2" xfId="19015"/>
    <cellStyle name="ปกติ 8 2 2 2 3 10 3" xfId="14606"/>
    <cellStyle name="ปกติ 8 2 2 2 3 11" xfId="21884"/>
    <cellStyle name="ปกติ 8 2 2 2 3 2" xfId="3609"/>
    <cellStyle name="ปกติ 8 2 2 2 3 2 2" xfId="3610"/>
    <cellStyle name="ปกติ 8 2 2 2 3 2 2 2" xfId="3611"/>
    <cellStyle name="ปกติ 8 2 2 2 3 2 2 2 2" xfId="3612"/>
    <cellStyle name="ปกติ 8 2 2 2 3 2 2 2 2 2" xfId="6038"/>
    <cellStyle name="ปกติ 8 2 2 2 3 2 2 2 2 2 2" xfId="11992"/>
    <cellStyle name="ปกติ 8 2 2 2 3 2 2 2 2 2 2 2" xfId="19950"/>
    <cellStyle name="ปกติ 8 2 2 2 3 2 2 2 2 2 3" xfId="15541"/>
    <cellStyle name="ปกติ 8 2 2 2 3 2 2 2 2 3" xfId="9018"/>
    <cellStyle name="ปกติ 8 2 2 2 3 2 2 2 2 3 2" xfId="17434"/>
    <cellStyle name="ปกติ 8 2 2 2 3 2 2 2 2 4" xfId="10130"/>
    <cellStyle name="ปกติ 8 2 2 2 3 2 2 2 2 4 2" xfId="18108"/>
    <cellStyle name="ปกติ 8 2 2 2 3 2 2 2 2 5" xfId="13695"/>
    <cellStyle name="ปกติ 8 2 2 2 3 2 2 2 3" xfId="7478"/>
    <cellStyle name="ปกติ 8 2 2 2 3 2 2 2 3 2" xfId="12931"/>
    <cellStyle name="ปกติ 8 2 2 2 3 2 2 2 3 2 2" xfId="20882"/>
    <cellStyle name="ปกติ 8 2 2 2 3 2 2 2 3 3" xfId="16475"/>
    <cellStyle name="ปกติ 8 2 2 2 3 2 2 2 4" xfId="5013"/>
    <cellStyle name="ปกติ 8 2 2 2 3 2 2 2 4 2" xfId="11050"/>
    <cellStyle name="ปกติ 8 2 2 2 3 2 2 2 4 2 2" xfId="19018"/>
    <cellStyle name="ปกติ 8 2 2 2 3 2 2 2 4 3" xfId="14609"/>
    <cellStyle name="ปกติ 8 2 2 2 3 2 2 2 5" xfId="21887"/>
    <cellStyle name="ปกติ 8 2 2 2 3 2 2 3" xfId="3613"/>
    <cellStyle name="ปกติ 8 2 2 2 3 2 2 3 2" xfId="6037"/>
    <cellStyle name="ปกติ 8 2 2 2 3 2 2 3 2 2" xfId="11991"/>
    <cellStyle name="ปกติ 8 2 2 2 3 2 2 3 2 2 2" xfId="19949"/>
    <cellStyle name="ปกติ 8 2 2 2 3 2 2 3 2 3" xfId="15540"/>
    <cellStyle name="ปกติ 8 2 2 2 3 2 2 3 3" xfId="9019"/>
    <cellStyle name="ปกติ 8 2 2 2 3 2 2 3 3 2" xfId="17435"/>
    <cellStyle name="ปกติ 8 2 2 2 3 2 2 3 4" xfId="10131"/>
    <cellStyle name="ปกติ 8 2 2 2 3 2 2 3 4 2" xfId="18109"/>
    <cellStyle name="ปกติ 8 2 2 2 3 2 2 3 5" xfId="13696"/>
    <cellStyle name="ปกติ 8 2 2 2 3 2 2 4" xfId="7477"/>
    <cellStyle name="ปกติ 8 2 2 2 3 2 2 4 2" xfId="12930"/>
    <cellStyle name="ปกติ 8 2 2 2 3 2 2 4 2 2" xfId="20881"/>
    <cellStyle name="ปกติ 8 2 2 2 3 2 2 4 3" xfId="16474"/>
    <cellStyle name="ปกติ 8 2 2 2 3 2 2 5" xfId="5012"/>
    <cellStyle name="ปกติ 8 2 2 2 3 2 2 5 2" xfId="11049"/>
    <cellStyle name="ปกติ 8 2 2 2 3 2 2 5 2 2" xfId="19017"/>
    <cellStyle name="ปกติ 8 2 2 2 3 2 2 5 3" xfId="14608"/>
    <cellStyle name="ปกติ 8 2 2 2 3 2 2 6" xfId="21886"/>
    <cellStyle name="ปกติ 8 2 2 2 3 2 3" xfId="3614"/>
    <cellStyle name="ปกติ 8 2 2 2 3 2 3 2" xfId="3615"/>
    <cellStyle name="ปกติ 8 2 2 2 3 2 3 2 2" xfId="6039"/>
    <cellStyle name="ปกติ 8 2 2 2 3 2 3 2 2 2" xfId="11993"/>
    <cellStyle name="ปกติ 8 2 2 2 3 2 3 2 2 2 2" xfId="19951"/>
    <cellStyle name="ปกติ 8 2 2 2 3 2 3 2 2 3" xfId="15542"/>
    <cellStyle name="ปกติ 8 2 2 2 3 2 3 2 3" xfId="9020"/>
    <cellStyle name="ปกติ 8 2 2 2 3 2 3 2 3 2" xfId="17436"/>
    <cellStyle name="ปกติ 8 2 2 2 3 2 3 2 4" xfId="10132"/>
    <cellStyle name="ปกติ 8 2 2 2 3 2 3 2 4 2" xfId="18110"/>
    <cellStyle name="ปกติ 8 2 2 2 3 2 3 2 5" xfId="13697"/>
    <cellStyle name="ปกติ 8 2 2 2 3 2 3 3" xfId="7479"/>
    <cellStyle name="ปกติ 8 2 2 2 3 2 3 3 2" xfId="12932"/>
    <cellStyle name="ปกติ 8 2 2 2 3 2 3 3 2 2" xfId="20883"/>
    <cellStyle name="ปกติ 8 2 2 2 3 2 3 3 3" xfId="16476"/>
    <cellStyle name="ปกติ 8 2 2 2 3 2 3 4" xfId="5014"/>
    <cellStyle name="ปกติ 8 2 2 2 3 2 3 4 2" xfId="11051"/>
    <cellStyle name="ปกติ 8 2 2 2 3 2 3 4 2 2" xfId="19019"/>
    <cellStyle name="ปกติ 8 2 2 2 3 2 3 4 3" xfId="14610"/>
    <cellStyle name="ปกติ 8 2 2 2 3 2 3 5" xfId="21888"/>
    <cellStyle name="ปกติ 8 2 2 2 3 2 4" xfId="3616"/>
    <cellStyle name="ปกติ 8 2 2 2 3 2 4 2" xfId="6036"/>
    <cellStyle name="ปกติ 8 2 2 2 3 2 4 2 2" xfId="11990"/>
    <cellStyle name="ปกติ 8 2 2 2 3 2 4 2 2 2" xfId="19948"/>
    <cellStyle name="ปกติ 8 2 2 2 3 2 4 2 3" xfId="15539"/>
    <cellStyle name="ปกติ 8 2 2 2 3 2 4 3" xfId="9021"/>
    <cellStyle name="ปกติ 8 2 2 2 3 2 4 3 2" xfId="17437"/>
    <cellStyle name="ปกติ 8 2 2 2 3 2 4 4" xfId="10133"/>
    <cellStyle name="ปกติ 8 2 2 2 3 2 4 4 2" xfId="18111"/>
    <cellStyle name="ปกติ 8 2 2 2 3 2 4 5" xfId="13698"/>
    <cellStyle name="ปกติ 8 2 2 2 3 2 5" xfId="7476"/>
    <cellStyle name="ปกติ 8 2 2 2 3 2 5 2" xfId="12929"/>
    <cellStyle name="ปกติ 8 2 2 2 3 2 5 2 2" xfId="20880"/>
    <cellStyle name="ปกติ 8 2 2 2 3 2 5 3" xfId="16473"/>
    <cellStyle name="ปกติ 8 2 2 2 3 2 6" xfId="5011"/>
    <cellStyle name="ปกติ 8 2 2 2 3 2 6 2" xfId="11048"/>
    <cellStyle name="ปกติ 8 2 2 2 3 2 6 2 2" xfId="19016"/>
    <cellStyle name="ปกติ 8 2 2 2 3 2 6 3" xfId="14607"/>
    <cellStyle name="ปกติ 8 2 2 2 3 2 7" xfId="21885"/>
    <cellStyle name="ปกติ 8 2 2 2 3 3" xfId="3617"/>
    <cellStyle name="ปกติ 8 2 2 2 3 3 2" xfId="3618"/>
    <cellStyle name="ปกติ 8 2 2 2 3 3 2 2" xfId="3619"/>
    <cellStyle name="ปกติ 8 2 2 2 3 3 2 2 2" xfId="3620"/>
    <cellStyle name="ปกติ 8 2 2 2 3 3 2 2 2 2" xfId="6042"/>
    <cellStyle name="ปกติ 8 2 2 2 3 3 2 2 2 2 2" xfId="11996"/>
    <cellStyle name="ปกติ 8 2 2 2 3 3 2 2 2 2 2 2" xfId="19954"/>
    <cellStyle name="ปกติ 8 2 2 2 3 3 2 2 2 2 3" xfId="15545"/>
    <cellStyle name="ปกติ 8 2 2 2 3 3 2 2 2 3" xfId="9022"/>
    <cellStyle name="ปกติ 8 2 2 2 3 3 2 2 2 3 2" xfId="17438"/>
    <cellStyle name="ปกติ 8 2 2 2 3 3 2 2 2 4" xfId="10134"/>
    <cellStyle name="ปกติ 8 2 2 2 3 3 2 2 2 4 2" xfId="18112"/>
    <cellStyle name="ปกติ 8 2 2 2 3 3 2 2 2 5" xfId="13699"/>
    <cellStyle name="ปกติ 8 2 2 2 3 3 2 2 3" xfId="7482"/>
    <cellStyle name="ปกติ 8 2 2 2 3 3 2 2 3 2" xfId="12935"/>
    <cellStyle name="ปกติ 8 2 2 2 3 3 2 2 3 2 2" xfId="20886"/>
    <cellStyle name="ปกติ 8 2 2 2 3 3 2 2 3 3" xfId="16479"/>
    <cellStyle name="ปกติ 8 2 2 2 3 3 2 2 4" xfId="5017"/>
    <cellStyle name="ปกติ 8 2 2 2 3 3 2 2 4 2" xfId="11054"/>
    <cellStyle name="ปกติ 8 2 2 2 3 3 2 2 4 2 2" xfId="19022"/>
    <cellStyle name="ปกติ 8 2 2 2 3 3 2 2 4 3" xfId="14613"/>
    <cellStyle name="ปกติ 8 2 2 2 3 3 2 2 5" xfId="21891"/>
    <cellStyle name="ปกติ 8 2 2 2 3 3 2 3" xfId="3621"/>
    <cellStyle name="ปกติ 8 2 2 2 3 3 2 3 2" xfId="6041"/>
    <cellStyle name="ปกติ 8 2 2 2 3 3 2 3 2 2" xfId="11995"/>
    <cellStyle name="ปกติ 8 2 2 2 3 3 2 3 2 2 2" xfId="19953"/>
    <cellStyle name="ปกติ 8 2 2 2 3 3 2 3 2 3" xfId="15544"/>
    <cellStyle name="ปกติ 8 2 2 2 3 3 2 3 3" xfId="9023"/>
    <cellStyle name="ปกติ 8 2 2 2 3 3 2 3 3 2" xfId="17439"/>
    <cellStyle name="ปกติ 8 2 2 2 3 3 2 3 4" xfId="10135"/>
    <cellStyle name="ปกติ 8 2 2 2 3 3 2 3 4 2" xfId="18113"/>
    <cellStyle name="ปกติ 8 2 2 2 3 3 2 3 5" xfId="13700"/>
    <cellStyle name="ปกติ 8 2 2 2 3 3 2 4" xfId="7481"/>
    <cellStyle name="ปกติ 8 2 2 2 3 3 2 4 2" xfId="12934"/>
    <cellStyle name="ปกติ 8 2 2 2 3 3 2 4 2 2" xfId="20885"/>
    <cellStyle name="ปกติ 8 2 2 2 3 3 2 4 3" xfId="16478"/>
    <cellStyle name="ปกติ 8 2 2 2 3 3 2 5" xfId="5016"/>
    <cellStyle name="ปกติ 8 2 2 2 3 3 2 5 2" xfId="11053"/>
    <cellStyle name="ปกติ 8 2 2 2 3 3 2 5 2 2" xfId="19021"/>
    <cellStyle name="ปกติ 8 2 2 2 3 3 2 5 3" xfId="14612"/>
    <cellStyle name="ปกติ 8 2 2 2 3 3 2 6" xfId="21890"/>
    <cellStyle name="ปกติ 8 2 2 2 3 3 3" xfId="3622"/>
    <cellStyle name="ปกติ 8 2 2 2 3 3 3 2" xfId="3623"/>
    <cellStyle name="ปกติ 8 2 2 2 3 3 3 2 2" xfId="6043"/>
    <cellStyle name="ปกติ 8 2 2 2 3 3 3 2 2 2" xfId="11997"/>
    <cellStyle name="ปกติ 8 2 2 2 3 3 3 2 2 2 2" xfId="19955"/>
    <cellStyle name="ปกติ 8 2 2 2 3 3 3 2 2 3" xfId="15546"/>
    <cellStyle name="ปกติ 8 2 2 2 3 3 3 2 3" xfId="9024"/>
    <cellStyle name="ปกติ 8 2 2 2 3 3 3 2 3 2" xfId="17440"/>
    <cellStyle name="ปกติ 8 2 2 2 3 3 3 2 4" xfId="10136"/>
    <cellStyle name="ปกติ 8 2 2 2 3 3 3 2 4 2" xfId="18114"/>
    <cellStyle name="ปกติ 8 2 2 2 3 3 3 2 5" xfId="13701"/>
    <cellStyle name="ปกติ 8 2 2 2 3 3 3 3" xfId="7483"/>
    <cellStyle name="ปกติ 8 2 2 2 3 3 3 3 2" xfId="12936"/>
    <cellStyle name="ปกติ 8 2 2 2 3 3 3 3 2 2" xfId="20887"/>
    <cellStyle name="ปกติ 8 2 2 2 3 3 3 3 3" xfId="16480"/>
    <cellStyle name="ปกติ 8 2 2 2 3 3 3 4" xfId="5018"/>
    <cellStyle name="ปกติ 8 2 2 2 3 3 3 4 2" xfId="11055"/>
    <cellStyle name="ปกติ 8 2 2 2 3 3 3 4 2 2" xfId="19023"/>
    <cellStyle name="ปกติ 8 2 2 2 3 3 3 4 3" xfId="14614"/>
    <cellStyle name="ปกติ 8 2 2 2 3 3 3 5" xfId="21892"/>
    <cellStyle name="ปกติ 8 2 2 2 3 3 4" xfId="3624"/>
    <cellStyle name="ปกติ 8 2 2 2 3 3 4 2" xfId="6040"/>
    <cellStyle name="ปกติ 8 2 2 2 3 3 4 2 2" xfId="11994"/>
    <cellStyle name="ปกติ 8 2 2 2 3 3 4 2 2 2" xfId="19952"/>
    <cellStyle name="ปกติ 8 2 2 2 3 3 4 2 3" xfId="15543"/>
    <cellStyle name="ปกติ 8 2 2 2 3 3 4 3" xfId="9025"/>
    <cellStyle name="ปกติ 8 2 2 2 3 3 4 3 2" xfId="17441"/>
    <cellStyle name="ปกติ 8 2 2 2 3 3 4 4" xfId="10137"/>
    <cellStyle name="ปกติ 8 2 2 2 3 3 4 4 2" xfId="18115"/>
    <cellStyle name="ปกติ 8 2 2 2 3 3 4 5" xfId="13702"/>
    <cellStyle name="ปกติ 8 2 2 2 3 3 5" xfId="7480"/>
    <cellStyle name="ปกติ 8 2 2 2 3 3 5 2" xfId="12933"/>
    <cellStyle name="ปกติ 8 2 2 2 3 3 5 2 2" xfId="20884"/>
    <cellStyle name="ปกติ 8 2 2 2 3 3 5 3" xfId="16477"/>
    <cellStyle name="ปกติ 8 2 2 2 3 3 6" xfId="5015"/>
    <cellStyle name="ปกติ 8 2 2 2 3 3 6 2" xfId="11052"/>
    <cellStyle name="ปกติ 8 2 2 2 3 3 6 2 2" xfId="19020"/>
    <cellStyle name="ปกติ 8 2 2 2 3 3 6 3" xfId="14611"/>
    <cellStyle name="ปกติ 8 2 2 2 3 3 7" xfId="21889"/>
    <cellStyle name="ปกติ 8 2 2 2 3 4" xfId="3625"/>
    <cellStyle name="ปกติ 8 2 2 2 3 4 2" xfId="3626"/>
    <cellStyle name="ปกติ 8 2 2 2 3 4 2 2" xfId="3627"/>
    <cellStyle name="ปกติ 8 2 2 2 3 4 2 2 2" xfId="3628"/>
    <cellStyle name="ปกติ 8 2 2 2 3 4 2 2 2 2" xfId="6046"/>
    <cellStyle name="ปกติ 8 2 2 2 3 4 2 2 2 2 2" xfId="12000"/>
    <cellStyle name="ปกติ 8 2 2 2 3 4 2 2 2 2 2 2" xfId="19958"/>
    <cellStyle name="ปกติ 8 2 2 2 3 4 2 2 2 2 3" xfId="15549"/>
    <cellStyle name="ปกติ 8 2 2 2 3 4 2 2 2 3" xfId="9026"/>
    <cellStyle name="ปกติ 8 2 2 2 3 4 2 2 2 3 2" xfId="17442"/>
    <cellStyle name="ปกติ 8 2 2 2 3 4 2 2 2 4" xfId="10138"/>
    <cellStyle name="ปกติ 8 2 2 2 3 4 2 2 2 4 2" xfId="18116"/>
    <cellStyle name="ปกติ 8 2 2 2 3 4 2 2 2 5" xfId="13703"/>
    <cellStyle name="ปกติ 8 2 2 2 3 4 2 2 3" xfId="7486"/>
    <cellStyle name="ปกติ 8 2 2 2 3 4 2 2 3 2" xfId="12939"/>
    <cellStyle name="ปกติ 8 2 2 2 3 4 2 2 3 2 2" xfId="20890"/>
    <cellStyle name="ปกติ 8 2 2 2 3 4 2 2 3 3" xfId="16483"/>
    <cellStyle name="ปกติ 8 2 2 2 3 4 2 2 4" xfId="5021"/>
    <cellStyle name="ปกติ 8 2 2 2 3 4 2 2 4 2" xfId="11058"/>
    <cellStyle name="ปกติ 8 2 2 2 3 4 2 2 4 2 2" xfId="19026"/>
    <cellStyle name="ปกติ 8 2 2 2 3 4 2 2 4 3" xfId="14617"/>
    <cellStyle name="ปกติ 8 2 2 2 3 4 2 2 5" xfId="21895"/>
    <cellStyle name="ปกติ 8 2 2 2 3 4 2 3" xfId="3629"/>
    <cellStyle name="ปกติ 8 2 2 2 3 4 2 3 2" xfId="6045"/>
    <cellStyle name="ปกติ 8 2 2 2 3 4 2 3 2 2" xfId="11999"/>
    <cellStyle name="ปกติ 8 2 2 2 3 4 2 3 2 2 2" xfId="19957"/>
    <cellStyle name="ปกติ 8 2 2 2 3 4 2 3 2 3" xfId="15548"/>
    <cellStyle name="ปกติ 8 2 2 2 3 4 2 3 3" xfId="9027"/>
    <cellStyle name="ปกติ 8 2 2 2 3 4 2 3 3 2" xfId="17443"/>
    <cellStyle name="ปกติ 8 2 2 2 3 4 2 3 4" xfId="10139"/>
    <cellStyle name="ปกติ 8 2 2 2 3 4 2 3 4 2" xfId="18117"/>
    <cellStyle name="ปกติ 8 2 2 2 3 4 2 3 5" xfId="13704"/>
    <cellStyle name="ปกติ 8 2 2 2 3 4 2 4" xfId="7485"/>
    <cellStyle name="ปกติ 8 2 2 2 3 4 2 4 2" xfId="12938"/>
    <cellStyle name="ปกติ 8 2 2 2 3 4 2 4 2 2" xfId="20889"/>
    <cellStyle name="ปกติ 8 2 2 2 3 4 2 4 3" xfId="16482"/>
    <cellStyle name="ปกติ 8 2 2 2 3 4 2 5" xfId="5020"/>
    <cellStyle name="ปกติ 8 2 2 2 3 4 2 5 2" xfId="11057"/>
    <cellStyle name="ปกติ 8 2 2 2 3 4 2 5 2 2" xfId="19025"/>
    <cellStyle name="ปกติ 8 2 2 2 3 4 2 5 3" xfId="14616"/>
    <cellStyle name="ปกติ 8 2 2 2 3 4 2 6" xfId="21894"/>
    <cellStyle name="ปกติ 8 2 2 2 3 4 3" xfId="3630"/>
    <cellStyle name="ปกติ 8 2 2 2 3 4 3 2" xfId="3631"/>
    <cellStyle name="ปกติ 8 2 2 2 3 4 3 2 2" xfId="6047"/>
    <cellStyle name="ปกติ 8 2 2 2 3 4 3 2 2 2" xfId="12001"/>
    <cellStyle name="ปกติ 8 2 2 2 3 4 3 2 2 2 2" xfId="19959"/>
    <cellStyle name="ปกติ 8 2 2 2 3 4 3 2 2 3" xfId="15550"/>
    <cellStyle name="ปกติ 8 2 2 2 3 4 3 2 3" xfId="9028"/>
    <cellStyle name="ปกติ 8 2 2 2 3 4 3 2 3 2" xfId="17444"/>
    <cellStyle name="ปกติ 8 2 2 2 3 4 3 2 4" xfId="10140"/>
    <cellStyle name="ปกติ 8 2 2 2 3 4 3 2 4 2" xfId="18118"/>
    <cellStyle name="ปกติ 8 2 2 2 3 4 3 2 5" xfId="13705"/>
    <cellStyle name="ปกติ 8 2 2 2 3 4 3 3" xfId="7487"/>
    <cellStyle name="ปกติ 8 2 2 2 3 4 3 3 2" xfId="12940"/>
    <cellStyle name="ปกติ 8 2 2 2 3 4 3 3 2 2" xfId="20891"/>
    <cellStyle name="ปกติ 8 2 2 2 3 4 3 3 3" xfId="16484"/>
    <cellStyle name="ปกติ 8 2 2 2 3 4 3 4" xfId="5022"/>
    <cellStyle name="ปกติ 8 2 2 2 3 4 3 4 2" xfId="11059"/>
    <cellStyle name="ปกติ 8 2 2 2 3 4 3 4 2 2" xfId="19027"/>
    <cellStyle name="ปกติ 8 2 2 2 3 4 3 4 3" xfId="14618"/>
    <cellStyle name="ปกติ 8 2 2 2 3 4 3 5" xfId="21896"/>
    <cellStyle name="ปกติ 8 2 2 2 3 4 4" xfId="3632"/>
    <cellStyle name="ปกติ 8 2 2 2 3 4 4 2" xfId="6044"/>
    <cellStyle name="ปกติ 8 2 2 2 3 4 4 2 2" xfId="11998"/>
    <cellStyle name="ปกติ 8 2 2 2 3 4 4 2 2 2" xfId="19956"/>
    <cellStyle name="ปกติ 8 2 2 2 3 4 4 2 3" xfId="15547"/>
    <cellStyle name="ปกติ 8 2 2 2 3 4 4 3" xfId="9029"/>
    <cellStyle name="ปกติ 8 2 2 2 3 4 4 3 2" xfId="17445"/>
    <cellStyle name="ปกติ 8 2 2 2 3 4 4 4" xfId="10141"/>
    <cellStyle name="ปกติ 8 2 2 2 3 4 4 4 2" xfId="18119"/>
    <cellStyle name="ปกติ 8 2 2 2 3 4 4 5" xfId="13706"/>
    <cellStyle name="ปกติ 8 2 2 2 3 4 5" xfId="7484"/>
    <cellStyle name="ปกติ 8 2 2 2 3 4 5 2" xfId="12937"/>
    <cellStyle name="ปกติ 8 2 2 2 3 4 5 2 2" xfId="20888"/>
    <cellStyle name="ปกติ 8 2 2 2 3 4 5 3" xfId="16481"/>
    <cellStyle name="ปกติ 8 2 2 2 3 4 6" xfId="5019"/>
    <cellStyle name="ปกติ 8 2 2 2 3 4 6 2" xfId="11056"/>
    <cellStyle name="ปกติ 8 2 2 2 3 4 6 2 2" xfId="19024"/>
    <cellStyle name="ปกติ 8 2 2 2 3 4 6 3" xfId="14615"/>
    <cellStyle name="ปกติ 8 2 2 2 3 4 7" xfId="21893"/>
    <cellStyle name="ปกติ 8 2 2 2 3 5" xfId="3633"/>
    <cellStyle name="ปกติ 8 2 2 2 3 5 2" xfId="3634"/>
    <cellStyle name="ปกติ 8 2 2 2 3 5 2 2" xfId="3635"/>
    <cellStyle name="ปกติ 8 2 2 2 3 5 2 2 2" xfId="6049"/>
    <cellStyle name="ปกติ 8 2 2 2 3 5 2 2 2 2" xfId="12003"/>
    <cellStyle name="ปกติ 8 2 2 2 3 5 2 2 2 2 2" xfId="19961"/>
    <cellStyle name="ปกติ 8 2 2 2 3 5 2 2 2 3" xfId="15552"/>
    <cellStyle name="ปกติ 8 2 2 2 3 5 2 2 3" xfId="9030"/>
    <cellStyle name="ปกติ 8 2 2 2 3 5 2 2 3 2" xfId="17446"/>
    <cellStyle name="ปกติ 8 2 2 2 3 5 2 2 4" xfId="10142"/>
    <cellStyle name="ปกติ 8 2 2 2 3 5 2 2 4 2" xfId="18120"/>
    <cellStyle name="ปกติ 8 2 2 2 3 5 2 2 5" xfId="13707"/>
    <cellStyle name="ปกติ 8 2 2 2 3 5 2 3" xfId="7489"/>
    <cellStyle name="ปกติ 8 2 2 2 3 5 2 3 2" xfId="12942"/>
    <cellStyle name="ปกติ 8 2 2 2 3 5 2 3 2 2" xfId="20893"/>
    <cellStyle name="ปกติ 8 2 2 2 3 5 2 3 3" xfId="16486"/>
    <cellStyle name="ปกติ 8 2 2 2 3 5 2 4" xfId="5024"/>
    <cellStyle name="ปกติ 8 2 2 2 3 5 2 4 2" xfId="11061"/>
    <cellStyle name="ปกติ 8 2 2 2 3 5 2 4 2 2" xfId="19029"/>
    <cellStyle name="ปกติ 8 2 2 2 3 5 2 4 3" xfId="14620"/>
    <cellStyle name="ปกติ 8 2 2 2 3 5 2 5" xfId="21898"/>
    <cellStyle name="ปกติ 8 2 2 2 3 5 3" xfId="3636"/>
    <cellStyle name="ปกติ 8 2 2 2 3 5 3 2" xfId="6048"/>
    <cellStyle name="ปกติ 8 2 2 2 3 5 3 2 2" xfId="12002"/>
    <cellStyle name="ปกติ 8 2 2 2 3 5 3 2 2 2" xfId="19960"/>
    <cellStyle name="ปกติ 8 2 2 2 3 5 3 2 3" xfId="15551"/>
    <cellStyle name="ปกติ 8 2 2 2 3 5 3 3" xfId="9031"/>
    <cellStyle name="ปกติ 8 2 2 2 3 5 3 3 2" xfId="17447"/>
    <cellStyle name="ปกติ 8 2 2 2 3 5 3 4" xfId="10143"/>
    <cellStyle name="ปกติ 8 2 2 2 3 5 3 4 2" xfId="18121"/>
    <cellStyle name="ปกติ 8 2 2 2 3 5 3 5" xfId="13708"/>
    <cellStyle name="ปกติ 8 2 2 2 3 5 4" xfId="7488"/>
    <cellStyle name="ปกติ 8 2 2 2 3 5 4 2" xfId="12941"/>
    <cellStyle name="ปกติ 8 2 2 2 3 5 4 2 2" xfId="20892"/>
    <cellStyle name="ปกติ 8 2 2 2 3 5 4 3" xfId="16485"/>
    <cellStyle name="ปกติ 8 2 2 2 3 5 5" xfId="5023"/>
    <cellStyle name="ปกติ 8 2 2 2 3 5 5 2" xfId="11060"/>
    <cellStyle name="ปกติ 8 2 2 2 3 5 5 2 2" xfId="19028"/>
    <cellStyle name="ปกติ 8 2 2 2 3 5 5 3" xfId="14619"/>
    <cellStyle name="ปกติ 8 2 2 2 3 5 6" xfId="21897"/>
    <cellStyle name="ปกติ 8 2 2 2 3 6" xfId="3637"/>
    <cellStyle name="ปกติ 8 2 2 2 3 6 2" xfId="3638"/>
    <cellStyle name="ปกติ 8 2 2 2 3 6 2 2" xfId="3639"/>
    <cellStyle name="ปกติ 8 2 2 2 3 6 2 2 2" xfId="6051"/>
    <cellStyle name="ปกติ 8 2 2 2 3 6 2 2 2 2" xfId="12005"/>
    <cellStyle name="ปกติ 8 2 2 2 3 6 2 2 2 2 2" xfId="19963"/>
    <cellStyle name="ปกติ 8 2 2 2 3 6 2 2 2 3" xfId="15554"/>
    <cellStyle name="ปกติ 8 2 2 2 3 6 2 2 3" xfId="9032"/>
    <cellStyle name="ปกติ 8 2 2 2 3 6 2 2 3 2" xfId="17448"/>
    <cellStyle name="ปกติ 8 2 2 2 3 6 2 2 4" xfId="10144"/>
    <cellStyle name="ปกติ 8 2 2 2 3 6 2 2 4 2" xfId="18122"/>
    <cellStyle name="ปกติ 8 2 2 2 3 6 2 2 5" xfId="13709"/>
    <cellStyle name="ปกติ 8 2 2 2 3 6 2 3" xfId="7491"/>
    <cellStyle name="ปกติ 8 2 2 2 3 6 2 3 2" xfId="12944"/>
    <cellStyle name="ปกติ 8 2 2 2 3 6 2 3 2 2" xfId="20895"/>
    <cellStyle name="ปกติ 8 2 2 2 3 6 2 3 3" xfId="16488"/>
    <cellStyle name="ปกติ 8 2 2 2 3 6 2 4" xfId="5026"/>
    <cellStyle name="ปกติ 8 2 2 2 3 6 2 4 2" xfId="11063"/>
    <cellStyle name="ปกติ 8 2 2 2 3 6 2 4 2 2" xfId="19031"/>
    <cellStyle name="ปกติ 8 2 2 2 3 6 2 4 3" xfId="14622"/>
    <cellStyle name="ปกติ 8 2 2 2 3 6 2 5" xfId="21900"/>
    <cellStyle name="ปกติ 8 2 2 2 3 6 3" xfId="3640"/>
    <cellStyle name="ปกติ 8 2 2 2 3 6 3 2" xfId="6050"/>
    <cellStyle name="ปกติ 8 2 2 2 3 6 3 2 2" xfId="12004"/>
    <cellStyle name="ปกติ 8 2 2 2 3 6 3 2 2 2" xfId="19962"/>
    <cellStyle name="ปกติ 8 2 2 2 3 6 3 2 3" xfId="15553"/>
    <cellStyle name="ปกติ 8 2 2 2 3 6 3 3" xfId="9033"/>
    <cellStyle name="ปกติ 8 2 2 2 3 6 3 3 2" xfId="17449"/>
    <cellStyle name="ปกติ 8 2 2 2 3 6 3 4" xfId="10145"/>
    <cellStyle name="ปกติ 8 2 2 2 3 6 3 4 2" xfId="18123"/>
    <cellStyle name="ปกติ 8 2 2 2 3 6 3 5" xfId="13710"/>
    <cellStyle name="ปกติ 8 2 2 2 3 6 4" xfId="7490"/>
    <cellStyle name="ปกติ 8 2 2 2 3 6 4 2" xfId="12943"/>
    <cellStyle name="ปกติ 8 2 2 2 3 6 4 2 2" xfId="20894"/>
    <cellStyle name="ปกติ 8 2 2 2 3 6 4 3" xfId="16487"/>
    <cellStyle name="ปกติ 8 2 2 2 3 6 5" xfId="5025"/>
    <cellStyle name="ปกติ 8 2 2 2 3 6 5 2" xfId="11062"/>
    <cellStyle name="ปกติ 8 2 2 2 3 6 5 2 2" xfId="19030"/>
    <cellStyle name="ปกติ 8 2 2 2 3 6 5 3" xfId="14621"/>
    <cellStyle name="ปกติ 8 2 2 2 3 6 6" xfId="21899"/>
    <cellStyle name="ปกติ 8 2 2 2 3 7" xfId="3641"/>
    <cellStyle name="ปกติ 8 2 2 2 3 7 2" xfId="3642"/>
    <cellStyle name="ปกติ 8 2 2 2 3 7 2 2" xfId="6052"/>
    <cellStyle name="ปกติ 8 2 2 2 3 7 2 2 2" xfId="12006"/>
    <cellStyle name="ปกติ 8 2 2 2 3 7 2 2 2 2" xfId="19964"/>
    <cellStyle name="ปกติ 8 2 2 2 3 7 2 2 3" xfId="15555"/>
    <cellStyle name="ปกติ 8 2 2 2 3 7 2 3" xfId="9034"/>
    <cellStyle name="ปกติ 8 2 2 2 3 7 2 3 2" xfId="17450"/>
    <cellStyle name="ปกติ 8 2 2 2 3 7 2 4" xfId="10146"/>
    <cellStyle name="ปกติ 8 2 2 2 3 7 2 4 2" xfId="18124"/>
    <cellStyle name="ปกติ 8 2 2 2 3 7 2 5" xfId="13711"/>
    <cellStyle name="ปกติ 8 2 2 2 3 7 3" xfId="7492"/>
    <cellStyle name="ปกติ 8 2 2 2 3 7 3 2" xfId="12945"/>
    <cellStyle name="ปกติ 8 2 2 2 3 7 3 2 2" xfId="20896"/>
    <cellStyle name="ปกติ 8 2 2 2 3 7 3 3" xfId="16489"/>
    <cellStyle name="ปกติ 8 2 2 2 3 7 4" xfId="5027"/>
    <cellStyle name="ปกติ 8 2 2 2 3 7 4 2" xfId="11064"/>
    <cellStyle name="ปกติ 8 2 2 2 3 7 4 2 2" xfId="19032"/>
    <cellStyle name="ปกติ 8 2 2 2 3 7 4 3" xfId="14623"/>
    <cellStyle name="ปกติ 8 2 2 2 3 7 5" xfId="21901"/>
    <cellStyle name="ปกติ 8 2 2 2 3 8" xfId="3643"/>
    <cellStyle name="ปกติ 8 2 2 2 3 8 2" xfId="6035"/>
    <cellStyle name="ปกติ 8 2 2 2 3 8 2 2" xfId="11989"/>
    <cellStyle name="ปกติ 8 2 2 2 3 8 2 2 2" xfId="19947"/>
    <cellStyle name="ปกติ 8 2 2 2 3 8 2 3" xfId="15538"/>
    <cellStyle name="ปกติ 8 2 2 2 3 8 3" xfId="9035"/>
    <cellStyle name="ปกติ 8 2 2 2 3 8 3 2" xfId="17451"/>
    <cellStyle name="ปกติ 8 2 2 2 3 8 4" xfId="10147"/>
    <cellStyle name="ปกติ 8 2 2 2 3 8 4 2" xfId="18125"/>
    <cellStyle name="ปกติ 8 2 2 2 3 8 5" xfId="13712"/>
    <cellStyle name="ปกติ 8 2 2 2 3 9" xfId="7475"/>
    <cellStyle name="ปกติ 8 2 2 2 3 9 2" xfId="12928"/>
    <cellStyle name="ปกติ 8 2 2 2 3 9 2 2" xfId="20879"/>
    <cellStyle name="ปกติ 8 2 2 2 3 9 3" xfId="16472"/>
    <cellStyle name="ปกติ 8 2 2 2 4" xfId="3644"/>
    <cellStyle name="ปกติ 8 2 2 2 4 10" xfId="7493"/>
    <cellStyle name="ปกติ 8 2 2 2 4 10 2" xfId="12946"/>
    <cellStyle name="ปกติ 8 2 2 2 4 10 2 2" xfId="20897"/>
    <cellStyle name="ปกติ 8 2 2 2 4 10 3" xfId="16490"/>
    <cellStyle name="ปกติ 8 2 2 2 4 11" xfId="5028"/>
    <cellStyle name="ปกติ 8 2 2 2 4 11 2" xfId="11065"/>
    <cellStyle name="ปกติ 8 2 2 2 4 11 2 2" xfId="19033"/>
    <cellStyle name="ปกติ 8 2 2 2 4 11 3" xfId="14624"/>
    <cellStyle name="ปกติ 8 2 2 2 4 12" xfId="21902"/>
    <cellStyle name="ปกติ 8 2 2 2 4 2" xfId="3645"/>
    <cellStyle name="ปกติ 8 2 2 2 4 2 10" xfId="5029"/>
    <cellStyle name="ปกติ 8 2 2 2 4 2 10 2" xfId="11066"/>
    <cellStyle name="ปกติ 8 2 2 2 4 2 10 2 2" xfId="19034"/>
    <cellStyle name="ปกติ 8 2 2 2 4 2 10 3" xfId="14625"/>
    <cellStyle name="ปกติ 8 2 2 2 4 2 11" xfId="21903"/>
    <cellStyle name="ปกติ 8 2 2 2 4 2 2" xfId="3646"/>
    <cellStyle name="ปกติ 8 2 2 2 4 2 2 2" xfId="3647"/>
    <cellStyle name="ปกติ 8 2 2 2 4 2 2 2 2" xfId="3648"/>
    <cellStyle name="ปกติ 8 2 2 2 4 2 2 2 2 2" xfId="3649"/>
    <cellStyle name="ปกติ 8 2 2 2 4 2 2 2 2 2 2" xfId="6057"/>
    <cellStyle name="ปกติ 8 2 2 2 4 2 2 2 2 2 2 2" xfId="12011"/>
    <cellStyle name="ปกติ 8 2 2 2 4 2 2 2 2 2 2 2 2" xfId="19969"/>
    <cellStyle name="ปกติ 8 2 2 2 4 2 2 2 2 2 2 3" xfId="15560"/>
    <cellStyle name="ปกติ 8 2 2 2 4 2 2 2 2 2 3" xfId="9036"/>
    <cellStyle name="ปกติ 8 2 2 2 4 2 2 2 2 2 3 2" xfId="17452"/>
    <cellStyle name="ปกติ 8 2 2 2 4 2 2 2 2 2 4" xfId="10148"/>
    <cellStyle name="ปกติ 8 2 2 2 4 2 2 2 2 2 4 2" xfId="18126"/>
    <cellStyle name="ปกติ 8 2 2 2 4 2 2 2 2 2 5" xfId="13713"/>
    <cellStyle name="ปกติ 8 2 2 2 4 2 2 2 2 3" xfId="7497"/>
    <cellStyle name="ปกติ 8 2 2 2 4 2 2 2 2 3 2" xfId="12950"/>
    <cellStyle name="ปกติ 8 2 2 2 4 2 2 2 2 3 2 2" xfId="20901"/>
    <cellStyle name="ปกติ 8 2 2 2 4 2 2 2 2 3 3" xfId="16494"/>
    <cellStyle name="ปกติ 8 2 2 2 4 2 2 2 2 4" xfId="5032"/>
    <cellStyle name="ปกติ 8 2 2 2 4 2 2 2 2 4 2" xfId="11069"/>
    <cellStyle name="ปกติ 8 2 2 2 4 2 2 2 2 4 2 2" xfId="19037"/>
    <cellStyle name="ปกติ 8 2 2 2 4 2 2 2 2 4 3" xfId="14628"/>
    <cellStyle name="ปกติ 8 2 2 2 4 2 2 2 2 5" xfId="21906"/>
    <cellStyle name="ปกติ 8 2 2 2 4 2 2 2 3" xfId="3650"/>
    <cellStyle name="ปกติ 8 2 2 2 4 2 2 2 3 2" xfId="6056"/>
    <cellStyle name="ปกติ 8 2 2 2 4 2 2 2 3 2 2" xfId="12010"/>
    <cellStyle name="ปกติ 8 2 2 2 4 2 2 2 3 2 2 2" xfId="19968"/>
    <cellStyle name="ปกติ 8 2 2 2 4 2 2 2 3 2 3" xfId="15559"/>
    <cellStyle name="ปกติ 8 2 2 2 4 2 2 2 3 3" xfId="9037"/>
    <cellStyle name="ปกติ 8 2 2 2 4 2 2 2 3 3 2" xfId="17453"/>
    <cellStyle name="ปกติ 8 2 2 2 4 2 2 2 3 4" xfId="10149"/>
    <cellStyle name="ปกติ 8 2 2 2 4 2 2 2 3 4 2" xfId="18127"/>
    <cellStyle name="ปกติ 8 2 2 2 4 2 2 2 3 5" xfId="13714"/>
    <cellStyle name="ปกติ 8 2 2 2 4 2 2 2 4" xfId="7496"/>
    <cellStyle name="ปกติ 8 2 2 2 4 2 2 2 4 2" xfId="12949"/>
    <cellStyle name="ปกติ 8 2 2 2 4 2 2 2 4 2 2" xfId="20900"/>
    <cellStyle name="ปกติ 8 2 2 2 4 2 2 2 4 3" xfId="16493"/>
    <cellStyle name="ปกติ 8 2 2 2 4 2 2 2 5" xfId="5031"/>
    <cellStyle name="ปกติ 8 2 2 2 4 2 2 2 5 2" xfId="11068"/>
    <cellStyle name="ปกติ 8 2 2 2 4 2 2 2 5 2 2" xfId="19036"/>
    <cellStyle name="ปกติ 8 2 2 2 4 2 2 2 5 3" xfId="14627"/>
    <cellStyle name="ปกติ 8 2 2 2 4 2 2 2 6" xfId="21905"/>
    <cellStyle name="ปกติ 8 2 2 2 4 2 2 3" xfId="3651"/>
    <cellStyle name="ปกติ 8 2 2 2 4 2 2 3 2" xfId="3652"/>
    <cellStyle name="ปกติ 8 2 2 2 4 2 2 3 2 2" xfId="6058"/>
    <cellStyle name="ปกติ 8 2 2 2 4 2 2 3 2 2 2" xfId="12012"/>
    <cellStyle name="ปกติ 8 2 2 2 4 2 2 3 2 2 2 2" xfId="19970"/>
    <cellStyle name="ปกติ 8 2 2 2 4 2 2 3 2 2 3" xfId="15561"/>
    <cellStyle name="ปกติ 8 2 2 2 4 2 2 3 2 3" xfId="9038"/>
    <cellStyle name="ปกติ 8 2 2 2 4 2 2 3 2 3 2" xfId="17454"/>
    <cellStyle name="ปกติ 8 2 2 2 4 2 2 3 2 4" xfId="10150"/>
    <cellStyle name="ปกติ 8 2 2 2 4 2 2 3 2 4 2" xfId="18128"/>
    <cellStyle name="ปกติ 8 2 2 2 4 2 2 3 2 5" xfId="13715"/>
    <cellStyle name="ปกติ 8 2 2 2 4 2 2 3 3" xfId="7498"/>
    <cellStyle name="ปกติ 8 2 2 2 4 2 2 3 3 2" xfId="12951"/>
    <cellStyle name="ปกติ 8 2 2 2 4 2 2 3 3 2 2" xfId="20902"/>
    <cellStyle name="ปกติ 8 2 2 2 4 2 2 3 3 3" xfId="16495"/>
    <cellStyle name="ปกติ 8 2 2 2 4 2 2 3 4" xfId="5033"/>
    <cellStyle name="ปกติ 8 2 2 2 4 2 2 3 4 2" xfId="11070"/>
    <cellStyle name="ปกติ 8 2 2 2 4 2 2 3 4 2 2" xfId="19038"/>
    <cellStyle name="ปกติ 8 2 2 2 4 2 2 3 4 3" xfId="14629"/>
    <cellStyle name="ปกติ 8 2 2 2 4 2 2 3 5" xfId="21907"/>
    <cellStyle name="ปกติ 8 2 2 2 4 2 2 4" xfId="3653"/>
    <cellStyle name="ปกติ 8 2 2 2 4 2 2 4 2" xfId="6055"/>
    <cellStyle name="ปกติ 8 2 2 2 4 2 2 4 2 2" xfId="12009"/>
    <cellStyle name="ปกติ 8 2 2 2 4 2 2 4 2 2 2" xfId="19967"/>
    <cellStyle name="ปกติ 8 2 2 2 4 2 2 4 2 3" xfId="15558"/>
    <cellStyle name="ปกติ 8 2 2 2 4 2 2 4 3" xfId="9039"/>
    <cellStyle name="ปกติ 8 2 2 2 4 2 2 4 3 2" xfId="17455"/>
    <cellStyle name="ปกติ 8 2 2 2 4 2 2 4 4" xfId="10151"/>
    <cellStyle name="ปกติ 8 2 2 2 4 2 2 4 4 2" xfId="18129"/>
    <cellStyle name="ปกติ 8 2 2 2 4 2 2 4 5" xfId="13716"/>
    <cellStyle name="ปกติ 8 2 2 2 4 2 2 5" xfId="7495"/>
    <cellStyle name="ปกติ 8 2 2 2 4 2 2 5 2" xfId="12948"/>
    <cellStyle name="ปกติ 8 2 2 2 4 2 2 5 2 2" xfId="20899"/>
    <cellStyle name="ปกติ 8 2 2 2 4 2 2 5 3" xfId="16492"/>
    <cellStyle name="ปกติ 8 2 2 2 4 2 2 6" xfId="5030"/>
    <cellStyle name="ปกติ 8 2 2 2 4 2 2 6 2" xfId="11067"/>
    <cellStyle name="ปกติ 8 2 2 2 4 2 2 6 2 2" xfId="19035"/>
    <cellStyle name="ปกติ 8 2 2 2 4 2 2 6 3" xfId="14626"/>
    <cellStyle name="ปกติ 8 2 2 2 4 2 2 7" xfId="21904"/>
    <cellStyle name="ปกติ 8 2 2 2 4 2 3" xfId="3654"/>
    <cellStyle name="ปกติ 8 2 2 2 4 2 3 2" xfId="3655"/>
    <cellStyle name="ปกติ 8 2 2 2 4 2 3 2 2" xfId="3656"/>
    <cellStyle name="ปกติ 8 2 2 2 4 2 3 2 2 2" xfId="3657"/>
    <cellStyle name="ปกติ 8 2 2 2 4 2 3 2 2 2 2" xfId="6061"/>
    <cellStyle name="ปกติ 8 2 2 2 4 2 3 2 2 2 2 2" xfId="12015"/>
    <cellStyle name="ปกติ 8 2 2 2 4 2 3 2 2 2 2 2 2" xfId="19973"/>
    <cellStyle name="ปกติ 8 2 2 2 4 2 3 2 2 2 2 3" xfId="15564"/>
    <cellStyle name="ปกติ 8 2 2 2 4 2 3 2 2 2 3" xfId="9040"/>
    <cellStyle name="ปกติ 8 2 2 2 4 2 3 2 2 2 3 2" xfId="17456"/>
    <cellStyle name="ปกติ 8 2 2 2 4 2 3 2 2 2 4" xfId="10152"/>
    <cellStyle name="ปกติ 8 2 2 2 4 2 3 2 2 2 4 2" xfId="18130"/>
    <cellStyle name="ปกติ 8 2 2 2 4 2 3 2 2 2 5" xfId="13717"/>
    <cellStyle name="ปกติ 8 2 2 2 4 2 3 2 2 3" xfId="7501"/>
    <cellStyle name="ปกติ 8 2 2 2 4 2 3 2 2 3 2" xfId="12954"/>
    <cellStyle name="ปกติ 8 2 2 2 4 2 3 2 2 3 2 2" xfId="20905"/>
    <cellStyle name="ปกติ 8 2 2 2 4 2 3 2 2 3 3" xfId="16498"/>
    <cellStyle name="ปกติ 8 2 2 2 4 2 3 2 2 4" xfId="5036"/>
    <cellStyle name="ปกติ 8 2 2 2 4 2 3 2 2 4 2" xfId="11073"/>
    <cellStyle name="ปกติ 8 2 2 2 4 2 3 2 2 4 2 2" xfId="19041"/>
    <cellStyle name="ปกติ 8 2 2 2 4 2 3 2 2 4 3" xfId="14632"/>
    <cellStyle name="ปกติ 8 2 2 2 4 2 3 2 2 5" xfId="21910"/>
    <cellStyle name="ปกติ 8 2 2 2 4 2 3 2 3" xfId="3658"/>
    <cellStyle name="ปกติ 8 2 2 2 4 2 3 2 3 2" xfId="6060"/>
    <cellStyle name="ปกติ 8 2 2 2 4 2 3 2 3 2 2" xfId="12014"/>
    <cellStyle name="ปกติ 8 2 2 2 4 2 3 2 3 2 2 2" xfId="19972"/>
    <cellStyle name="ปกติ 8 2 2 2 4 2 3 2 3 2 3" xfId="15563"/>
    <cellStyle name="ปกติ 8 2 2 2 4 2 3 2 3 3" xfId="9041"/>
    <cellStyle name="ปกติ 8 2 2 2 4 2 3 2 3 3 2" xfId="17457"/>
    <cellStyle name="ปกติ 8 2 2 2 4 2 3 2 3 4" xfId="10153"/>
    <cellStyle name="ปกติ 8 2 2 2 4 2 3 2 3 4 2" xfId="18131"/>
    <cellStyle name="ปกติ 8 2 2 2 4 2 3 2 3 5" xfId="13718"/>
    <cellStyle name="ปกติ 8 2 2 2 4 2 3 2 4" xfId="7500"/>
    <cellStyle name="ปกติ 8 2 2 2 4 2 3 2 4 2" xfId="12953"/>
    <cellStyle name="ปกติ 8 2 2 2 4 2 3 2 4 2 2" xfId="20904"/>
    <cellStyle name="ปกติ 8 2 2 2 4 2 3 2 4 3" xfId="16497"/>
    <cellStyle name="ปกติ 8 2 2 2 4 2 3 2 5" xfId="5035"/>
    <cellStyle name="ปกติ 8 2 2 2 4 2 3 2 5 2" xfId="11072"/>
    <cellStyle name="ปกติ 8 2 2 2 4 2 3 2 5 2 2" xfId="19040"/>
    <cellStyle name="ปกติ 8 2 2 2 4 2 3 2 5 3" xfId="14631"/>
    <cellStyle name="ปกติ 8 2 2 2 4 2 3 2 6" xfId="21909"/>
    <cellStyle name="ปกติ 8 2 2 2 4 2 3 3" xfId="3659"/>
    <cellStyle name="ปกติ 8 2 2 2 4 2 3 3 2" xfId="3660"/>
    <cellStyle name="ปกติ 8 2 2 2 4 2 3 3 2 2" xfId="6062"/>
    <cellStyle name="ปกติ 8 2 2 2 4 2 3 3 2 2 2" xfId="12016"/>
    <cellStyle name="ปกติ 8 2 2 2 4 2 3 3 2 2 2 2" xfId="19974"/>
    <cellStyle name="ปกติ 8 2 2 2 4 2 3 3 2 2 3" xfId="15565"/>
    <cellStyle name="ปกติ 8 2 2 2 4 2 3 3 2 3" xfId="9042"/>
    <cellStyle name="ปกติ 8 2 2 2 4 2 3 3 2 3 2" xfId="17458"/>
    <cellStyle name="ปกติ 8 2 2 2 4 2 3 3 2 4" xfId="10154"/>
    <cellStyle name="ปกติ 8 2 2 2 4 2 3 3 2 4 2" xfId="18132"/>
    <cellStyle name="ปกติ 8 2 2 2 4 2 3 3 2 5" xfId="13719"/>
    <cellStyle name="ปกติ 8 2 2 2 4 2 3 3 3" xfId="7502"/>
    <cellStyle name="ปกติ 8 2 2 2 4 2 3 3 3 2" xfId="12955"/>
    <cellStyle name="ปกติ 8 2 2 2 4 2 3 3 3 2 2" xfId="20906"/>
    <cellStyle name="ปกติ 8 2 2 2 4 2 3 3 3 3" xfId="16499"/>
    <cellStyle name="ปกติ 8 2 2 2 4 2 3 3 4" xfId="5037"/>
    <cellStyle name="ปกติ 8 2 2 2 4 2 3 3 4 2" xfId="11074"/>
    <cellStyle name="ปกติ 8 2 2 2 4 2 3 3 4 2 2" xfId="19042"/>
    <cellStyle name="ปกติ 8 2 2 2 4 2 3 3 4 3" xfId="14633"/>
    <cellStyle name="ปกติ 8 2 2 2 4 2 3 3 5" xfId="21911"/>
    <cellStyle name="ปกติ 8 2 2 2 4 2 3 4" xfId="3661"/>
    <cellStyle name="ปกติ 8 2 2 2 4 2 3 4 2" xfId="6059"/>
    <cellStyle name="ปกติ 8 2 2 2 4 2 3 4 2 2" xfId="12013"/>
    <cellStyle name="ปกติ 8 2 2 2 4 2 3 4 2 2 2" xfId="19971"/>
    <cellStyle name="ปกติ 8 2 2 2 4 2 3 4 2 3" xfId="15562"/>
    <cellStyle name="ปกติ 8 2 2 2 4 2 3 4 3" xfId="9043"/>
    <cellStyle name="ปกติ 8 2 2 2 4 2 3 4 3 2" xfId="17459"/>
    <cellStyle name="ปกติ 8 2 2 2 4 2 3 4 4" xfId="10155"/>
    <cellStyle name="ปกติ 8 2 2 2 4 2 3 4 4 2" xfId="18133"/>
    <cellStyle name="ปกติ 8 2 2 2 4 2 3 4 5" xfId="13720"/>
    <cellStyle name="ปกติ 8 2 2 2 4 2 3 5" xfId="7499"/>
    <cellStyle name="ปกติ 8 2 2 2 4 2 3 5 2" xfId="12952"/>
    <cellStyle name="ปกติ 8 2 2 2 4 2 3 5 2 2" xfId="20903"/>
    <cellStyle name="ปกติ 8 2 2 2 4 2 3 5 3" xfId="16496"/>
    <cellStyle name="ปกติ 8 2 2 2 4 2 3 6" xfId="5034"/>
    <cellStyle name="ปกติ 8 2 2 2 4 2 3 6 2" xfId="11071"/>
    <cellStyle name="ปกติ 8 2 2 2 4 2 3 6 2 2" xfId="19039"/>
    <cellStyle name="ปกติ 8 2 2 2 4 2 3 6 3" xfId="14630"/>
    <cellStyle name="ปกติ 8 2 2 2 4 2 3 7" xfId="21908"/>
    <cellStyle name="ปกติ 8 2 2 2 4 2 4" xfId="3662"/>
    <cellStyle name="ปกติ 8 2 2 2 4 2 4 2" xfId="3663"/>
    <cellStyle name="ปกติ 8 2 2 2 4 2 4 2 2" xfId="3664"/>
    <cellStyle name="ปกติ 8 2 2 2 4 2 4 2 2 2" xfId="3665"/>
    <cellStyle name="ปกติ 8 2 2 2 4 2 4 2 2 2 2" xfId="6065"/>
    <cellStyle name="ปกติ 8 2 2 2 4 2 4 2 2 2 2 2" xfId="12019"/>
    <cellStyle name="ปกติ 8 2 2 2 4 2 4 2 2 2 2 2 2" xfId="19977"/>
    <cellStyle name="ปกติ 8 2 2 2 4 2 4 2 2 2 2 3" xfId="15568"/>
    <cellStyle name="ปกติ 8 2 2 2 4 2 4 2 2 2 3" xfId="9044"/>
    <cellStyle name="ปกติ 8 2 2 2 4 2 4 2 2 2 3 2" xfId="17460"/>
    <cellStyle name="ปกติ 8 2 2 2 4 2 4 2 2 2 4" xfId="10156"/>
    <cellStyle name="ปกติ 8 2 2 2 4 2 4 2 2 2 4 2" xfId="18134"/>
    <cellStyle name="ปกติ 8 2 2 2 4 2 4 2 2 2 5" xfId="13721"/>
    <cellStyle name="ปกติ 8 2 2 2 4 2 4 2 2 3" xfId="7505"/>
    <cellStyle name="ปกติ 8 2 2 2 4 2 4 2 2 3 2" xfId="12958"/>
    <cellStyle name="ปกติ 8 2 2 2 4 2 4 2 2 3 2 2" xfId="20909"/>
    <cellStyle name="ปกติ 8 2 2 2 4 2 4 2 2 3 3" xfId="16502"/>
    <cellStyle name="ปกติ 8 2 2 2 4 2 4 2 2 4" xfId="5040"/>
    <cellStyle name="ปกติ 8 2 2 2 4 2 4 2 2 4 2" xfId="11077"/>
    <cellStyle name="ปกติ 8 2 2 2 4 2 4 2 2 4 2 2" xfId="19045"/>
    <cellStyle name="ปกติ 8 2 2 2 4 2 4 2 2 4 3" xfId="14636"/>
    <cellStyle name="ปกติ 8 2 2 2 4 2 4 2 2 5" xfId="21914"/>
    <cellStyle name="ปกติ 8 2 2 2 4 2 4 2 3" xfId="3666"/>
    <cellStyle name="ปกติ 8 2 2 2 4 2 4 2 3 2" xfId="6064"/>
    <cellStyle name="ปกติ 8 2 2 2 4 2 4 2 3 2 2" xfId="12018"/>
    <cellStyle name="ปกติ 8 2 2 2 4 2 4 2 3 2 2 2" xfId="19976"/>
    <cellStyle name="ปกติ 8 2 2 2 4 2 4 2 3 2 3" xfId="15567"/>
    <cellStyle name="ปกติ 8 2 2 2 4 2 4 2 3 3" xfId="9045"/>
    <cellStyle name="ปกติ 8 2 2 2 4 2 4 2 3 3 2" xfId="17461"/>
    <cellStyle name="ปกติ 8 2 2 2 4 2 4 2 3 4" xfId="10157"/>
    <cellStyle name="ปกติ 8 2 2 2 4 2 4 2 3 4 2" xfId="18135"/>
    <cellStyle name="ปกติ 8 2 2 2 4 2 4 2 3 5" xfId="13722"/>
    <cellStyle name="ปกติ 8 2 2 2 4 2 4 2 4" xfId="7504"/>
    <cellStyle name="ปกติ 8 2 2 2 4 2 4 2 4 2" xfId="12957"/>
    <cellStyle name="ปกติ 8 2 2 2 4 2 4 2 4 2 2" xfId="20908"/>
    <cellStyle name="ปกติ 8 2 2 2 4 2 4 2 4 3" xfId="16501"/>
    <cellStyle name="ปกติ 8 2 2 2 4 2 4 2 5" xfId="5039"/>
    <cellStyle name="ปกติ 8 2 2 2 4 2 4 2 5 2" xfId="11076"/>
    <cellStyle name="ปกติ 8 2 2 2 4 2 4 2 5 2 2" xfId="19044"/>
    <cellStyle name="ปกติ 8 2 2 2 4 2 4 2 5 3" xfId="14635"/>
    <cellStyle name="ปกติ 8 2 2 2 4 2 4 2 6" xfId="21913"/>
    <cellStyle name="ปกติ 8 2 2 2 4 2 4 3" xfId="3667"/>
    <cellStyle name="ปกติ 8 2 2 2 4 2 4 3 2" xfId="3668"/>
    <cellStyle name="ปกติ 8 2 2 2 4 2 4 3 2 2" xfId="6066"/>
    <cellStyle name="ปกติ 8 2 2 2 4 2 4 3 2 2 2" xfId="12020"/>
    <cellStyle name="ปกติ 8 2 2 2 4 2 4 3 2 2 2 2" xfId="19978"/>
    <cellStyle name="ปกติ 8 2 2 2 4 2 4 3 2 2 3" xfId="15569"/>
    <cellStyle name="ปกติ 8 2 2 2 4 2 4 3 2 3" xfId="9046"/>
    <cellStyle name="ปกติ 8 2 2 2 4 2 4 3 2 3 2" xfId="17462"/>
    <cellStyle name="ปกติ 8 2 2 2 4 2 4 3 2 4" xfId="10158"/>
    <cellStyle name="ปกติ 8 2 2 2 4 2 4 3 2 4 2" xfId="18136"/>
    <cellStyle name="ปกติ 8 2 2 2 4 2 4 3 2 5" xfId="13723"/>
    <cellStyle name="ปกติ 8 2 2 2 4 2 4 3 3" xfId="7506"/>
    <cellStyle name="ปกติ 8 2 2 2 4 2 4 3 3 2" xfId="12959"/>
    <cellStyle name="ปกติ 8 2 2 2 4 2 4 3 3 2 2" xfId="20910"/>
    <cellStyle name="ปกติ 8 2 2 2 4 2 4 3 3 3" xfId="16503"/>
    <cellStyle name="ปกติ 8 2 2 2 4 2 4 3 4" xfId="5041"/>
    <cellStyle name="ปกติ 8 2 2 2 4 2 4 3 4 2" xfId="11078"/>
    <cellStyle name="ปกติ 8 2 2 2 4 2 4 3 4 2 2" xfId="19046"/>
    <cellStyle name="ปกติ 8 2 2 2 4 2 4 3 4 3" xfId="14637"/>
    <cellStyle name="ปกติ 8 2 2 2 4 2 4 3 5" xfId="21915"/>
    <cellStyle name="ปกติ 8 2 2 2 4 2 4 4" xfId="3669"/>
    <cellStyle name="ปกติ 8 2 2 2 4 2 4 4 2" xfId="6063"/>
    <cellStyle name="ปกติ 8 2 2 2 4 2 4 4 2 2" xfId="12017"/>
    <cellStyle name="ปกติ 8 2 2 2 4 2 4 4 2 2 2" xfId="19975"/>
    <cellStyle name="ปกติ 8 2 2 2 4 2 4 4 2 3" xfId="15566"/>
    <cellStyle name="ปกติ 8 2 2 2 4 2 4 4 3" xfId="9047"/>
    <cellStyle name="ปกติ 8 2 2 2 4 2 4 4 3 2" xfId="17463"/>
    <cellStyle name="ปกติ 8 2 2 2 4 2 4 4 4" xfId="10159"/>
    <cellStyle name="ปกติ 8 2 2 2 4 2 4 4 4 2" xfId="18137"/>
    <cellStyle name="ปกติ 8 2 2 2 4 2 4 4 5" xfId="13724"/>
    <cellStyle name="ปกติ 8 2 2 2 4 2 4 5" xfId="7503"/>
    <cellStyle name="ปกติ 8 2 2 2 4 2 4 5 2" xfId="12956"/>
    <cellStyle name="ปกติ 8 2 2 2 4 2 4 5 2 2" xfId="20907"/>
    <cellStyle name="ปกติ 8 2 2 2 4 2 4 5 3" xfId="16500"/>
    <cellStyle name="ปกติ 8 2 2 2 4 2 4 6" xfId="5038"/>
    <cellStyle name="ปกติ 8 2 2 2 4 2 4 6 2" xfId="11075"/>
    <cellStyle name="ปกติ 8 2 2 2 4 2 4 6 2 2" xfId="19043"/>
    <cellStyle name="ปกติ 8 2 2 2 4 2 4 6 3" xfId="14634"/>
    <cellStyle name="ปกติ 8 2 2 2 4 2 4 7" xfId="21912"/>
    <cellStyle name="ปกติ 8 2 2 2 4 2 5" xfId="3670"/>
    <cellStyle name="ปกติ 8 2 2 2 4 2 5 2" xfId="3671"/>
    <cellStyle name="ปกติ 8 2 2 2 4 2 5 2 2" xfId="3672"/>
    <cellStyle name="ปกติ 8 2 2 2 4 2 5 2 2 2" xfId="6068"/>
    <cellStyle name="ปกติ 8 2 2 2 4 2 5 2 2 2 2" xfId="12022"/>
    <cellStyle name="ปกติ 8 2 2 2 4 2 5 2 2 2 2 2" xfId="19980"/>
    <cellStyle name="ปกติ 8 2 2 2 4 2 5 2 2 2 3" xfId="15571"/>
    <cellStyle name="ปกติ 8 2 2 2 4 2 5 2 2 3" xfId="9048"/>
    <cellStyle name="ปกติ 8 2 2 2 4 2 5 2 2 3 2" xfId="17464"/>
    <cellStyle name="ปกติ 8 2 2 2 4 2 5 2 2 4" xfId="10160"/>
    <cellStyle name="ปกติ 8 2 2 2 4 2 5 2 2 4 2" xfId="18138"/>
    <cellStyle name="ปกติ 8 2 2 2 4 2 5 2 2 5" xfId="13725"/>
    <cellStyle name="ปกติ 8 2 2 2 4 2 5 2 3" xfId="7508"/>
    <cellStyle name="ปกติ 8 2 2 2 4 2 5 2 3 2" xfId="12961"/>
    <cellStyle name="ปกติ 8 2 2 2 4 2 5 2 3 2 2" xfId="20912"/>
    <cellStyle name="ปกติ 8 2 2 2 4 2 5 2 3 3" xfId="16505"/>
    <cellStyle name="ปกติ 8 2 2 2 4 2 5 2 4" xfId="5043"/>
    <cellStyle name="ปกติ 8 2 2 2 4 2 5 2 4 2" xfId="11080"/>
    <cellStyle name="ปกติ 8 2 2 2 4 2 5 2 4 2 2" xfId="19048"/>
    <cellStyle name="ปกติ 8 2 2 2 4 2 5 2 4 3" xfId="14639"/>
    <cellStyle name="ปกติ 8 2 2 2 4 2 5 2 5" xfId="21917"/>
    <cellStyle name="ปกติ 8 2 2 2 4 2 5 3" xfId="3673"/>
    <cellStyle name="ปกติ 8 2 2 2 4 2 5 3 2" xfId="6067"/>
    <cellStyle name="ปกติ 8 2 2 2 4 2 5 3 2 2" xfId="12021"/>
    <cellStyle name="ปกติ 8 2 2 2 4 2 5 3 2 2 2" xfId="19979"/>
    <cellStyle name="ปกติ 8 2 2 2 4 2 5 3 2 3" xfId="15570"/>
    <cellStyle name="ปกติ 8 2 2 2 4 2 5 3 3" xfId="9049"/>
    <cellStyle name="ปกติ 8 2 2 2 4 2 5 3 3 2" xfId="17465"/>
    <cellStyle name="ปกติ 8 2 2 2 4 2 5 3 4" xfId="10161"/>
    <cellStyle name="ปกติ 8 2 2 2 4 2 5 3 4 2" xfId="18139"/>
    <cellStyle name="ปกติ 8 2 2 2 4 2 5 3 5" xfId="13726"/>
    <cellStyle name="ปกติ 8 2 2 2 4 2 5 4" xfId="7507"/>
    <cellStyle name="ปกติ 8 2 2 2 4 2 5 4 2" xfId="12960"/>
    <cellStyle name="ปกติ 8 2 2 2 4 2 5 4 2 2" xfId="20911"/>
    <cellStyle name="ปกติ 8 2 2 2 4 2 5 4 3" xfId="16504"/>
    <cellStyle name="ปกติ 8 2 2 2 4 2 5 5" xfId="5042"/>
    <cellStyle name="ปกติ 8 2 2 2 4 2 5 5 2" xfId="11079"/>
    <cellStyle name="ปกติ 8 2 2 2 4 2 5 5 2 2" xfId="19047"/>
    <cellStyle name="ปกติ 8 2 2 2 4 2 5 5 3" xfId="14638"/>
    <cellStyle name="ปกติ 8 2 2 2 4 2 5 6" xfId="21916"/>
    <cellStyle name="ปกติ 8 2 2 2 4 2 6" xfId="3674"/>
    <cellStyle name="ปกติ 8 2 2 2 4 2 6 2" xfId="3675"/>
    <cellStyle name="ปกติ 8 2 2 2 4 2 6 2 2" xfId="3676"/>
    <cellStyle name="ปกติ 8 2 2 2 4 2 6 2 2 2" xfId="6070"/>
    <cellStyle name="ปกติ 8 2 2 2 4 2 6 2 2 2 2" xfId="12024"/>
    <cellStyle name="ปกติ 8 2 2 2 4 2 6 2 2 2 2 2" xfId="19982"/>
    <cellStyle name="ปกติ 8 2 2 2 4 2 6 2 2 2 3" xfId="15573"/>
    <cellStyle name="ปกติ 8 2 2 2 4 2 6 2 2 3" xfId="9050"/>
    <cellStyle name="ปกติ 8 2 2 2 4 2 6 2 2 3 2" xfId="17466"/>
    <cellStyle name="ปกติ 8 2 2 2 4 2 6 2 2 4" xfId="10162"/>
    <cellStyle name="ปกติ 8 2 2 2 4 2 6 2 2 4 2" xfId="18140"/>
    <cellStyle name="ปกติ 8 2 2 2 4 2 6 2 2 5" xfId="13727"/>
    <cellStyle name="ปกติ 8 2 2 2 4 2 6 2 3" xfId="7510"/>
    <cellStyle name="ปกติ 8 2 2 2 4 2 6 2 3 2" xfId="12963"/>
    <cellStyle name="ปกติ 8 2 2 2 4 2 6 2 3 2 2" xfId="20914"/>
    <cellStyle name="ปกติ 8 2 2 2 4 2 6 2 3 3" xfId="16507"/>
    <cellStyle name="ปกติ 8 2 2 2 4 2 6 2 4" xfId="5045"/>
    <cellStyle name="ปกติ 8 2 2 2 4 2 6 2 4 2" xfId="11082"/>
    <cellStyle name="ปกติ 8 2 2 2 4 2 6 2 4 2 2" xfId="19050"/>
    <cellStyle name="ปกติ 8 2 2 2 4 2 6 2 4 3" xfId="14641"/>
    <cellStyle name="ปกติ 8 2 2 2 4 2 6 2 5" xfId="21919"/>
    <cellStyle name="ปกติ 8 2 2 2 4 2 6 3" xfId="3677"/>
    <cellStyle name="ปกติ 8 2 2 2 4 2 6 3 2" xfId="6069"/>
    <cellStyle name="ปกติ 8 2 2 2 4 2 6 3 2 2" xfId="12023"/>
    <cellStyle name="ปกติ 8 2 2 2 4 2 6 3 2 2 2" xfId="19981"/>
    <cellStyle name="ปกติ 8 2 2 2 4 2 6 3 2 3" xfId="15572"/>
    <cellStyle name="ปกติ 8 2 2 2 4 2 6 3 3" xfId="9051"/>
    <cellStyle name="ปกติ 8 2 2 2 4 2 6 3 3 2" xfId="17467"/>
    <cellStyle name="ปกติ 8 2 2 2 4 2 6 3 4" xfId="10163"/>
    <cellStyle name="ปกติ 8 2 2 2 4 2 6 3 4 2" xfId="18141"/>
    <cellStyle name="ปกติ 8 2 2 2 4 2 6 3 5" xfId="13728"/>
    <cellStyle name="ปกติ 8 2 2 2 4 2 6 4" xfId="7509"/>
    <cellStyle name="ปกติ 8 2 2 2 4 2 6 4 2" xfId="12962"/>
    <cellStyle name="ปกติ 8 2 2 2 4 2 6 4 2 2" xfId="20913"/>
    <cellStyle name="ปกติ 8 2 2 2 4 2 6 4 3" xfId="16506"/>
    <cellStyle name="ปกติ 8 2 2 2 4 2 6 5" xfId="5044"/>
    <cellStyle name="ปกติ 8 2 2 2 4 2 6 5 2" xfId="11081"/>
    <cellStyle name="ปกติ 8 2 2 2 4 2 6 5 2 2" xfId="19049"/>
    <cellStyle name="ปกติ 8 2 2 2 4 2 6 5 3" xfId="14640"/>
    <cellStyle name="ปกติ 8 2 2 2 4 2 6 6" xfId="21918"/>
    <cellStyle name="ปกติ 8 2 2 2 4 2 7" xfId="3678"/>
    <cellStyle name="ปกติ 8 2 2 2 4 2 7 2" xfId="3679"/>
    <cellStyle name="ปกติ 8 2 2 2 4 2 7 2 2" xfId="6071"/>
    <cellStyle name="ปกติ 8 2 2 2 4 2 7 2 2 2" xfId="12025"/>
    <cellStyle name="ปกติ 8 2 2 2 4 2 7 2 2 2 2" xfId="19983"/>
    <cellStyle name="ปกติ 8 2 2 2 4 2 7 2 2 3" xfId="15574"/>
    <cellStyle name="ปกติ 8 2 2 2 4 2 7 2 3" xfId="9052"/>
    <cellStyle name="ปกติ 8 2 2 2 4 2 7 2 3 2" xfId="17468"/>
    <cellStyle name="ปกติ 8 2 2 2 4 2 7 2 4" xfId="10164"/>
    <cellStyle name="ปกติ 8 2 2 2 4 2 7 2 4 2" xfId="18142"/>
    <cellStyle name="ปกติ 8 2 2 2 4 2 7 2 5" xfId="13729"/>
    <cellStyle name="ปกติ 8 2 2 2 4 2 7 3" xfId="7511"/>
    <cellStyle name="ปกติ 8 2 2 2 4 2 7 3 2" xfId="12964"/>
    <cellStyle name="ปกติ 8 2 2 2 4 2 7 3 2 2" xfId="20915"/>
    <cellStyle name="ปกติ 8 2 2 2 4 2 7 3 3" xfId="16508"/>
    <cellStyle name="ปกติ 8 2 2 2 4 2 7 4" xfId="5046"/>
    <cellStyle name="ปกติ 8 2 2 2 4 2 7 4 2" xfId="11083"/>
    <cellStyle name="ปกติ 8 2 2 2 4 2 7 4 2 2" xfId="19051"/>
    <cellStyle name="ปกติ 8 2 2 2 4 2 7 4 3" xfId="14642"/>
    <cellStyle name="ปกติ 8 2 2 2 4 2 7 5" xfId="21920"/>
    <cellStyle name="ปกติ 8 2 2 2 4 2 8" xfId="3680"/>
    <cellStyle name="ปกติ 8 2 2 2 4 2 8 2" xfId="6054"/>
    <cellStyle name="ปกติ 8 2 2 2 4 2 8 2 2" xfId="12008"/>
    <cellStyle name="ปกติ 8 2 2 2 4 2 8 2 2 2" xfId="19966"/>
    <cellStyle name="ปกติ 8 2 2 2 4 2 8 2 3" xfId="15557"/>
    <cellStyle name="ปกติ 8 2 2 2 4 2 8 3" xfId="9053"/>
    <cellStyle name="ปกติ 8 2 2 2 4 2 8 3 2" xfId="17469"/>
    <cellStyle name="ปกติ 8 2 2 2 4 2 8 4" xfId="10165"/>
    <cellStyle name="ปกติ 8 2 2 2 4 2 8 4 2" xfId="18143"/>
    <cellStyle name="ปกติ 8 2 2 2 4 2 8 5" xfId="13730"/>
    <cellStyle name="ปกติ 8 2 2 2 4 2 9" xfId="7494"/>
    <cellStyle name="ปกติ 8 2 2 2 4 2 9 2" xfId="12947"/>
    <cellStyle name="ปกติ 8 2 2 2 4 2 9 2 2" xfId="20898"/>
    <cellStyle name="ปกติ 8 2 2 2 4 2 9 3" xfId="16491"/>
    <cellStyle name="ปกติ 8 2 2 2 4 3" xfId="3681"/>
    <cellStyle name="ปกติ 8 2 2 2 4 3 2" xfId="3682"/>
    <cellStyle name="ปกติ 8 2 2 2 4 3 2 2" xfId="3683"/>
    <cellStyle name="ปกติ 8 2 2 2 4 3 2 2 2" xfId="3684"/>
    <cellStyle name="ปกติ 8 2 2 2 4 3 2 2 2 2" xfId="6074"/>
    <cellStyle name="ปกติ 8 2 2 2 4 3 2 2 2 2 2" xfId="12028"/>
    <cellStyle name="ปกติ 8 2 2 2 4 3 2 2 2 2 2 2" xfId="19986"/>
    <cellStyle name="ปกติ 8 2 2 2 4 3 2 2 2 2 3" xfId="15577"/>
    <cellStyle name="ปกติ 8 2 2 2 4 3 2 2 2 3" xfId="9054"/>
    <cellStyle name="ปกติ 8 2 2 2 4 3 2 2 2 3 2" xfId="17470"/>
    <cellStyle name="ปกติ 8 2 2 2 4 3 2 2 2 4" xfId="10166"/>
    <cellStyle name="ปกติ 8 2 2 2 4 3 2 2 2 4 2" xfId="18144"/>
    <cellStyle name="ปกติ 8 2 2 2 4 3 2 2 2 5" xfId="13731"/>
    <cellStyle name="ปกติ 8 2 2 2 4 3 2 2 3" xfId="7514"/>
    <cellStyle name="ปกติ 8 2 2 2 4 3 2 2 3 2" xfId="12967"/>
    <cellStyle name="ปกติ 8 2 2 2 4 3 2 2 3 2 2" xfId="20918"/>
    <cellStyle name="ปกติ 8 2 2 2 4 3 2 2 3 3" xfId="16511"/>
    <cellStyle name="ปกติ 8 2 2 2 4 3 2 2 4" xfId="5049"/>
    <cellStyle name="ปกติ 8 2 2 2 4 3 2 2 4 2" xfId="11086"/>
    <cellStyle name="ปกติ 8 2 2 2 4 3 2 2 4 2 2" xfId="19054"/>
    <cellStyle name="ปกติ 8 2 2 2 4 3 2 2 4 3" xfId="14645"/>
    <cellStyle name="ปกติ 8 2 2 2 4 3 2 2 5" xfId="21923"/>
    <cellStyle name="ปกติ 8 2 2 2 4 3 2 3" xfId="3685"/>
    <cellStyle name="ปกติ 8 2 2 2 4 3 2 3 2" xfId="6073"/>
    <cellStyle name="ปกติ 8 2 2 2 4 3 2 3 2 2" xfId="12027"/>
    <cellStyle name="ปกติ 8 2 2 2 4 3 2 3 2 2 2" xfId="19985"/>
    <cellStyle name="ปกติ 8 2 2 2 4 3 2 3 2 3" xfId="15576"/>
    <cellStyle name="ปกติ 8 2 2 2 4 3 2 3 3" xfId="9055"/>
    <cellStyle name="ปกติ 8 2 2 2 4 3 2 3 3 2" xfId="17471"/>
    <cellStyle name="ปกติ 8 2 2 2 4 3 2 3 4" xfId="10167"/>
    <cellStyle name="ปกติ 8 2 2 2 4 3 2 3 4 2" xfId="18145"/>
    <cellStyle name="ปกติ 8 2 2 2 4 3 2 3 5" xfId="13732"/>
    <cellStyle name="ปกติ 8 2 2 2 4 3 2 4" xfId="7513"/>
    <cellStyle name="ปกติ 8 2 2 2 4 3 2 4 2" xfId="12966"/>
    <cellStyle name="ปกติ 8 2 2 2 4 3 2 4 2 2" xfId="20917"/>
    <cellStyle name="ปกติ 8 2 2 2 4 3 2 4 3" xfId="16510"/>
    <cellStyle name="ปกติ 8 2 2 2 4 3 2 5" xfId="5048"/>
    <cellStyle name="ปกติ 8 2 2 2 4 3 2 5 2" xfId="11085"/>
    <cellStyle name="ปกติ 8 2 2 2 4 3 2 5 2 2" xfId="19053"/>
    <cellStyle name="ปกติ 8 2 2 2 4 3 2 5 3" xfId="14644"/>
    <cellStyle name="ปกติ 8 2 2 2 4 3 2 6" xfId="21922"/>
    <cellStyle name="ปกติ 8 2 2 2 4 3 3" xfId="3686"/>
    <cellStyle name="ปกติ 8 2 2 2 4 3 3 2" xfId="3687"/>
    <cellStyle name="ปกติ 8 2 2 2 4 3 3 2 2" xfId="6075"/>
    <cellStyle name="ปกติ 8 2 2 2 4 3 3 2 2 2" xfId="12029"/>
    <cellStyle name="ปกติ 8 2 2 2 4 3 3 2 2 2 2" xfId="19987"/>
    <cellStyle name="ปกติ 8 2 2 2 4 3 3 2 2 3" xfId="15578"/>
    <cellStyle name="ปกติ 8 2 2 2 4 3 3 2 3" xfId="9056"/>
    <cellStyle name="ปกติ 8 2 2 2 4 3 3 2 3 2" xfId="17472"/>
    <cellStyle name="ปกติ 8 2 2 2 4 3 3 2 4" xfId="10168"/>
    <cellStyle name="ปกติ 8 2 2 2 4 3 3 2 4 2" xfId="18146"/>
    <cellStyle name="ปกติ 8 2 2 2 4 3 3 2 5" xfId="13733"/>
    <cellStyle name="ปกติ 8 2 2 2 4 3 3 3" xfId="7515"/>
    <cellStyle name="ปกติ 8 2 2 2 4 3 3 3 2" xfId="12968"/>
    <cellStyle name="ปกติ 8 2 2 2 4 3 3 3 2 2" xfId="20919"/>
    <cellStyle name="ปกติ 8 2 2 2 4 3 3 3 3" xfId="16512"/>
    <cellStyle name="ปกติ 8 2 2 2 4 3 3 4" xfId="5050"/>
    <cellStyle name="ปกติ 8 2 2 2 4 3 3 4 2" xfId="11087"/>
    <cellStyle name="ปกติ 8 2 2 2 4 3 3 4 2 2" xfId="19055"/>
    <cellStyle name="ปกติ 8 2 2 2 4 3 3 4 3" xfId="14646"/>
    <cellStyle name="ปกติ 8 2 2 2 4 3 3 5" xfId="21924"/>
    <cellStyle name="ปกติ 8 2 2 2 4 3 4" xfId="3688"/>
    <cellStyle name="ปกติ 8 2 2 2 4 3 4 2" xfId="6072"/>
    <cellStyle name="ปกติ 8 2 2 2 4 3 4 2 2" xfId="12026"/>
    <cellStyle name="ปกติ 8 2 2 2 4 3 4 2 2 2" xfId="19984"/>
    <cellStyle name="ปกติ 8 2 2 2 4 3 4 2 3" xfId="15575"/>
    <cellStyle name="ปกติ 8 2 2 2 4 3 4 3" xfId="9057"/>
    <cellStyle name="ปกติ 8 2 2 2 4 3 4 3 2" xfId="17473"/>
    <cellStyle name="ปกติ 8 2 2 2 4 3 4 4" xfId="10169"/>
    <cellStyle name="ปกติ 8 2 2 2 4 3 4 4 2" xfId="18147"/>
    <cellStyle name="ปกติ 8 2 2 2 4 3 4 5" xfId="13734"/>
    <cellStyle name="ปกติ 8 2 2 2 4 3 5" xfId="7512"/>
    <cellStyle name="ปกติ 8 2 2 2 4 3 5 2" xfId="12965"/>
    <cellStyle name="ปกติ 8 2 2 2 4 3 5 2 2" xfId="20916"/>
    <cellStyle name="ปกติ 8 2 2 2 4 3 5 3" xfId="16509"/>
    <cellStyle name="ปกติ 8 2 2 2 4 3 6" xfId="5047"/>
    <cellStyle name="ปกติ 8 2 2 2 4 3 6 2" xfId="11084"/>
    <cellStyle name="ปกติ 8 2 2 2 4 3 6 2 2" xfId="19052"/>
    <cellStyle name="ปกติ 8 2 2 2 4 3 6 3" xfId="14643"/>
    <cellStyle name="ปกติ 8 2 2 2 4 3 7" xfId="21921"/>
    <cellStyle name="ปกติ 8 2 2 2 4 4" xfId="3689"/>
    <cellStyle name="ปกติ 8 2 2 2 4 4 2" xfId="3690"/>
    <cellStyle name="ปกติ 8 2 2 2 4 4 2 2" xfId="3691"/>
    <cellStyle name="ปกติ 8 2 2 2 4 4 2 2 2" xfId="3692"/>
    <cellStyle name="ปกติ 8 2 2 2 4 4 2 2 2 2" xfId="6078"/>
    <cellStyle name="ปกติ 8 2 2 2 4 4 2 2 2 2 2" xfId="12032"/>
    <cellStyle name="ปกติ 8 2 2 2 4 4 2 2 2 2 2 2" xfId="19990"/>
    <cellStyle name="ปกติ 8 2 2 2 4 4 2 2 2 2 3" xfId="15581"/>
    <cellStyle name="ปกติ 8 2 2 2 4 4 2 2 2 3" xfId="9058"/>
    <cellStyle name="ปกติ 8 2 2 2 4 4 2 2 2 3 2" xfId="17474"/>
    <cellStyle name="ปกติ 8 2 2 2 4 4 2 2 2 4" xfId="10170"/>
    <cellStyle name="ปกติ 8 2 2 2 4 4 2 2 2 4 2" xfId="18148"/>
    <cellStyle name="ปกติ 8 2 2 2 4 4 2 2 2 5" xfId="13735"/>
    <cellStyle name="ปกติ 8 2 2 2 4 4 2 2 3" xfId="7518"/>
    <cellStyle name="ปกติ 8 2 2 2 4 4 2 2 3 2" xfId="12971"/>
    <cellStyle name="ปกติ 8 2 2 2 4 4 2 2 3 2 2" xfId="20922"/>
    <cellStyle name="ปกติ 8 2 2 2 4 4 2 2 3 3" xfId="16515"/>
    <cellStyle name="ปกติ 8 2 2 2 4 4 2 2 4" xfId="5053"/>
    <cellStyle name="ปกติ 8 2 2 2 4 4 2 2 4 2" xfId="11090"/>
    <cellStyle name="ปกติ 8 2 2 2 4 4 2 2 4 2 2" xfId="19058"/>
    <cellStyle name="ปกติ 8 2 2 2 4 4 2 2 4 3" xfId="14649"/>
    <cellStyle name="ปกติ 8 2 2 2 4 4 2 2 5" xfId="21927"/>
    <cellStyle name="ปกติ 8 2 2 2 4 4 2 3" xfId="3693"/>
    <cellStyle name="ปกติ 8 2 2 2 4 4 2 3 2" xfId="6077"/>
    <cellStyle name="ปกติ 8 2 2 2 4 4 2 3 2 2" xfId="12031"/>
    <cellStyle name="ปกติ 8 2 2 2 4 4 2 3 2 2 2" xfId="19989"/>
    <cellStyle name="ปกติ 8 2 2 2 4 4 2 3 2 3" xfId="15580"/>
    <cellStyle name="ปกติ 8 2 2 2 4 4 2 3 3" xfId="9059"/>
    <cellStyle name="ปกติ 8 2 2 2 4 4 2 3 3 2" xfId="17475"/>
    <cellStyle name="ปกติ 8 2 2 2 4 4 2 3 4" xfId="10171"/>
    <cellStyle name="ปกติ 8 2 2 2 4 4 2 3 4 2" xfId="18149"/>
    <cellStyle name="ปกติ 8 2 2 2 4 4 2 3 5" xfId="13736"/>
    <cellStyle name="ปกติ 8 2 2 2 4 4 2 4" xfId="7517"/>
    <cellStyle name="ปกติ 8 2 2 2 4 4 2 4 2" xfId="12970"/>
    <cellStyle name="ปกติ 8 2 2 2 4 4 2 4 2 2" xfId="20921"/>
    <cellStyle name="ปกติ 8 2 2 2 4 4 2 4 3" xfId="16514"/>
    <cellStyle name="ปกติ 8 2 2 2 4 4 2 5" xfId="5052"/>
    <cellStyle name="ปกติ 8 2 2 2 4 4 2 5 2" xfId="11089"/>
    <cellStyle name="ปกติ 8 2 2 2 4 4 2 5 2 2" xfId="19057"/>
    <cellStyle name="ปกติ 8 2 2 2 4 4 2 5 3" xfId="14648"/>
    <cellStyle name="ปกติ 8 2 2 2 4 4 2 6" xfId="21926"/>
    <cellStyle name="ปกติ 8 2 2 2 4 4 3" xfId="3694"/>
    <cellStyle name="ปกติ 8 2 2 2 4 4 3 2" xfId="3695"/>
    <cellStyle name="ปกติ 8 2 2 2 4 4 3 2 2" xfId="6079"/>
    <cellStyle name="ปกติ 8 2 2 2 4 4 3 2 2 2" xfId="12033"/>
    <cellStyle name="ปกติ 8 2 2 2 4 4 3 2 2 2 2" xfId="19991"/>
    <cellStyle name="ปกติ 8 2 2 2 4 4 3 2 2 3" xfId="15582"/>
    <cellStyle name="ปกติ 8 2 2 2 4 4 3 2 3" xfId="9060"/>
    <cellStyle name="ปกติ 8 2 2 2 4 4 3 2 3 2" xfId="17476"/>
    <cellStyle name="ปกติ 8 2 2 2 4 4 3 2 4" xfId="10172"/>
    <cellStyle name="ปกติ 8 2 2 2 4 4 3 2 4 2" xfId="18150"/>
    <cellStyle name="ปกติ 8 2 2 2 4 4 3 2 5" xfId="13737"/>
    <cellStyle name="ปกติ 8 2 2 2 4 4 3 3" xfId="7519"/>
    <cellStyle name="ปกติ 8 2 2 2 4 4 3 3 2" xfId="12972"/>
    <cellStyle name="ปกติ 8 2 2 2 4 4 3 3 2 2" xfId="20923"/>
    <cellStyle name="ปกติ 8 2 2 2 4 4 3 3 3" xfId="16516"/>
    <cellStyle name="ปกติ 8 2 2 2 4 4 3 4" xfId="5054"/>
    <cellStyle name="ปกติ 8 2 2 2 4 4 3 4 2" xfId="11091"/>
    <cellStyle name="ปกติ 8 2 2 2 4 4 3 4 2 2" xfId="19059"/>
    <cellStyle name="ปกติ 8 2 2 2 4 4 3 4 3" xfId="14650"/>
    <cellStyle name="ปกติ 8 2 2 2 4 4 3 5" xfId="21928"/>
    <cellStyle name="ปกติ 8 2 2 2 4 4 4" xfId="3696"/>
    <cellStyle name="ปกติ 8 2 2 2 4 4 4 2" xfId="6076"/>
    <cellStyle name="ปกติ 8 2 2 2 4 4 4 2 2" xfId="12030"/>
    <cellStyle name="ปกติ 8 2 2 2 4 4 4 2 2 2" xfId="19988"/>
    <cellStyle name="ปกติ 8 2 2 2 4 4 4 2 3" xfId="15579"/>
    <cellStyle name="ปกติ 8 2 2 2 4 4 4 3" xfId="9061"/>
    <cellStyle name="ปกติ 8 2 2 2 4 4 4 3 2" xfId="17477"/>
    <cellStyle name="ปกติ 8 2 2 2 4 4 4 4" xfId="10173"/>
    <cellStyle name="ปกติ 8 2 2 2 4 4 4 4 2" xfId="18151"/>
    <cellStyle name="ปกติ 8 2 2 2 4 4 4 5" xfId="13738"/>
    <cellStyle name="ปกติ 8 2 2 2 4 4 5" xfId="7516"/>
    <cellStyle name="ปกติ 8 2 2 2 4 4 5 2" xfId="12969"/>
    <cellStyle name="ปกติ 8 2 2 2 4 4 5 2 2" xfId="20920"/>
    <cellStyle name="ปกติ 8 2 2 2 4 4 5 3" xfId="16513"/>
    <cellStyle name="ปกติ 8 2 2 2 4 4 6" xfId="5051"/>
    <cellStyle name="ปกติ 8 2 2 2 4 4 6 2" xfId="11088"/>
    <cellStyle name="ปกติ 8 2 2 2 4 4 6 2 2" xfId="19056"/>
    <cellStyle name="ปกติ 8 2 2 2 4 4 6 3" xfId="14647"/>
    <cellStyle name="ปกติ 8 2 2 2 4 4 7" xfId="21925"/>
    <cellStyle name="ปกติ 8 2 2 2 4 5" xfId="3697"/>
    <cellStyle name="ปกติ 8 2 2 2 4 5 2" xfId="3698"/>
    <cellStyle name="ปกติ 8 2 2 2 4 5 2 2" xfId="3699"/>
    <cellStyle name="ปกติ 8 2 2 2 4 5 2 2 2" xfId="3700"/>
    <cellStyle name="ปกติ 8 2 2 2 4 5 2 2 2 2" xfId="6082"/>
    <cellStyle name="ปกติ 8 2 2 2 4 5 2 2 2 2 2" xfId="12036"/>
    <cellStyle name="ปกติ 8 2 2 2 4 5 2 2 2 2 2 2" xfId="19994"/>
    <cellStyle name="ปกติ 8 2 2 2 4 5 2 2 2 2 3" xfId="15585"/>
    <cellStyle name="ปกติ 8 2 2 2 4 5 2 2 2 3" xfId="9062"/>
    <cellStyle name="ปกติ 8 2 2 2 4 5 2 2 2 3 2" xfId="17478"/>
    <cellStyle name="ปกติ 8 2 2 2 4 5 2 2 2 4" xfId="10174"/>
    <cellStyle name="ปกติ 8 2 2 2 4 5 2 2 2 4 2" xfId="18152"/>
    <cellStyle name="ปกติ 8 2 2 2 4 5 2 2 2 5" xfId="13739"/>
    <cellStyle name="ปกติ 8 2 2 2 4 5 2 2 3" xfId="7522"/>
    <cellStyle name="ปกติ 8 2 2 2 4 5 2 2 3 2" xfId="12975"/>
    <cellStyle name="ปกติ 8 2 2 2 4 5 2 2 3 2 2" xfId="20926"/>
    <cellStyle name="ปกติ 8 2 2 2 4 5 2 2 3 3" xfId="16519"/>
    <cellStyle name="ปกติ 8 2 2 2 4 5 2 2 4" xfId="5057"/>
    <cellStyle name="ปกติ 8 2 2 2 4 5 2 2 4 2" xfId="11094"/>
    <cellStyle name="ปกติ 8 2 2 2 4 5 2 2 4 2 2" xfId="19062"/>
    <cellStyle name="ปกติ 8 2 2 2 4 5 2 2 4 3" xfId="14653"/>
    <cellStyle name="ปกติ 8 2 2 2 4 5 2 2 5" xfId="21931"/>
    <cellStyle name="ปกติ 8 2 2 2 4 5 2 3" xfId="3701"/>
    <cellStyle name="ปกติ 8 2 2 2 4 5 2 3 2" xfId="6081"/>
    <cellStyle name="ปกติ 8 2 2 2 4 5 2 3 2 2" xfId="12035"/>
    <cellStyle name="ปกติ 8 2 2 2 4 5 2 3 2 2 2" xfId="19993"/>
    <cellStyle name="ปกติ 8 2 2 2 4 5 2 3 2 3" xfId="15584"/>
    <cellStyle name="ปกติ 8 2 2 2 4 5 2 3 3" xfId="9063"/>
    <cellStyle name="ปกติ 8 2 2 2 4 5 2 3 3 2" xfId="17479"/>
    <cellStyle name="ปกติ 8 2 2 2 4 5 2 3 4" xfId="10175"/>
    <cellStyle name="ปกติ 8 2 2 2 4 5 2 3 4 2" xfId="18153"/>
    <cellStyle name="ปกติ 8 2 2 2 4 5 2 3 5" xfId="13740"/>
    <cellStyle name="ปกติ 8 2 2 2 4 5 2 4" xfId="7521"/>
    <cellStyle name="ปกติ 8 2 2 2 4 5 2 4 2" xfId="12974"/>
    <cellStyle name="ปกติ 8 2 2 2 4 5 2 4 2 2" xfId="20925"/>
    <cellStyle name="ปกติ 8 2 2 2 4 5 2 4 3" xfId="16518"/>
    <cellStyle name="ปกติ 8 2 2 2 4 5 2 5" xfId="5056"/>
    <cellStyle name="ปกติ 8 2 2 2 4 5 2 5 2" xfId="11093"/>
    <cellStyle name="ปกติ 8 2 2 2 4 5 2 5 2 2" xfId="19061"/>
    <cellStyle name="ปกติ 8 2 2 2 4 5 2 5 3" xfId="14652"/>
    <cellStyle name="ปกติ 8 2 2 2 4 5 2 6" xfId="21930"/>
    <cellStyle name="ปกติ 8 2 2 2 4 5 3" xfId="3702"/>
    <cellStyle name="ปกติ 8 2 2 2 4 5 3 2" xfId="3703"/>
    <cellStyle name="ปกติ 8 2 2 2 4 5 3 2 2" xfId="6083"/>
    <cellStyle name="ปกติ 8 2 2 2 4 5 3 2 2 2" xfId="12037"/>
    <cellStyle name="ปกติ 8 2 2 2 4 5 3 2 2 2 2" xfId="19995"/>
    <cellStyle name="ปกติ 8 2 2 2 4 5 3 2 2 3" xfId="15586"/>
    <cellStyle name="ปกติ 8 2 2 2 4 5 3 2 3" xfId="9064"/>
    <cellStyle name="ปกติ 8 2 2 2 4 5 3 2 3 2" xfId="17480"/>
    <cellStyle name="ปกติ 8 2 2 2 4 5 3 2 4" xfId="10176"/>
    <cellStyle name="ปกติ 8 2 2 2 4 5 3 2 4 2" xfId="18154"/>
    <cellStyle name="ปกติ 8 2 2 2 4 5 3 2 5" xfId="13741"/>
    <cellStyle name="ปกติ 8 2 2 2 4 5 3 3" xfId="7523"/>
    <cellStyle name="ปกติ 8 2 2 2 4 5 3 3 2" xfId="12976"/>
    <cellStyle name="ปกติ 8 2 2 2 4 5 3 3 2 2" xfId="20927"/>
    <cellStyle name="ปกติ 8 2 2 2 4 5 3 3 3" xfId="16520"/>
    <cellStyle name="ปกติ 8 2 2 2 4 5 3 4" xfId="5058"/>
    <cellStyle name="ปกติ 8 2 2 2 4 5 3 4 2" xfId="11095"/>
    <cellStyle name="ปกติ 8 2 2 2 4 5 3 4 2 2" xfId="19063"/>
    <cellStyle name="ปกติ 8 2 2 2 4 5 3 4 3" xfId="14654"/>
    <cellStyle name="ปกติ 8 2 2 2 4 5 3 5" xfId="21932"/>
    <cellStyle name="ปกติ 8 2 2 2 4 5 4" xfId="3704"/>
    <cellStyle name="ปกติ 8 2 2 2 4 5 4 2" xfId="6080"/>
    <cellStyle name="ปกติ 8 2 2 2 4 5 4 2 2" xfId="12034"/>
    <cellStyle name="ปกติ 8 2 2 2 4 5 4 2 2 2" xfId="19992"/>
    <cellStyle name="ปกติ 8 2 2 2 4 5 4 2 3" xfId="15583"/>
    <cellStyle name="ปกติ 8 2 2 2 4 5 4 3" xfId="9065"/>
    <cellStyle name="ปกติ 8 2 2 2 4 5 4 3 2" xfId="17481"/>
    <cellStyle name="ปกติ 8 2 2 2 4 5 4 4" xfId="10177"/>
    <cellStyle name="ปกติ 8 2 2 2 4 5 4 4 2" xfId="18155"/>
    <cellStyle name="ปกติ 8 2 2 2 4 5 4 5" xfId="13742"/>
    <cellStyle name="ปกติ 8 2 2 2 4 5 5" xfId="7520"/>
    <cellStyle name="ปกติ 8 2 2 2 4 5 5 2" xfId="12973"/>
    <cellStyle name="ปกติ 8 2 2 2 4 5 5 2 2" xfId="20924"/>
    <cellStyle name="ปกติ 8 2 2 2 4 5 5 3" xfId="16517"/>
    <cellStyle name="ปกติ 8 2 2 2 4 5 6" xfId="5055"/>
    <cellStyle name="ปกติ 8 2 2 2 4 5 6 2" xfId="11092"/>
    <cellStyle name="ปกติ 8 2 2 2 4 5 6 2 2" xfId="19060"/>
    <cellStyle name="ปกติ 8 2 2 2 4 5 6 3" xfId="14651"/>
    <cellStyle name="ปกติ 8 2 2 2 4 5 7" xfId="21929"/>
    <cellStyle name="ปกติ 8 2 2 2 4 6" xfId="3705"/>
    <cellStyle name="ปกติ 8 2 2 2 4 6 2" xfId="3706"/>
    <cellStyle name="ปกติ 8 2 2 2 4 6 2 2" xfId="3707"/>
    <cellStyle name="ปกติ 8 2 2 2 4 6 2 2 2" xfId="6085"/>
    <cellStyle name="ปกติ 8 2 2 2 4 6 2 2 2 2" xfId="12039"/>
    <cellStyle name="ปกติ 8 2 2 2 4 6 2 2 2 2 2" xfId="19997"/>
    <cellStyle name="ปกติ 8 2 2 2 4 6 2 2 2 3" xfId="15588"/>
    <cellStyle name="ปกติ 8 2 2 2 4 6 2 2 3" xfId="9066"/>
    <cellStyle name="ปกติ 8 2 2 2 4 6 2 2 3 2" xfId="17482"/>
    <cellStyle name="ปกติ 8 2 2 2 4 6 2 2 4" xfId="10178"/>
    <cellStyle name="ปกติ 8 2 2 2 4 6 2 2 4 2" xfId="18156"/>
    <cellStyle name="ปกติ 8 2 2 2 4 6 2 2 5" xfId="13743"/>
    <cellStyle name="ปกติ 8 2 2 2 4 6 2 3" xfId="7525"/>
    <cellStyle name="ปกติ 8 2 2 2 4 6 2 3 2" xfId="12978"/>
    <cellStyle name="ปกติ 8 2 2 2 4 6 2 3 2 2" xfId="20929"/>
    <cellStyle name="ปกติ 8 2 2 2 4 6 2 3 3" xfId="16522"/>
    <cellStyle name="ปกติ 8 2 2 2 4 6 2 4" xfId="5060"/>
    <cellStyle name="ปกติ 8 2 2 2 4 6 2 4 2" xfId="11097"/>
    <cellStyle name="ปกติ 8 2 2 2 4 6 2 4 2 2" xfId="19065"/>
    <cellStyle name="ปกติ 8 2 2 2 4 6 2 4 3" xfId="14656"/>
    <cellStyle name="ปกติ 8 2 2 2 4 6 2 5" xfId="21934"/>
    <cellStyle name="ปกติ 8 2 2 2 4 6 3" xfId="3708"/>
    <cellStyle name="ปกติ 8 2 2 2 4 6 3 2" xfId="6084"/>
    <cellStyle name="ปกติ 8 2 2 2 4 6 3 2 2" xfId="12038"/>
    <cellStyle name="ปกติ 8 2 2 2 4 6 3 2 2 2" xfId="19996"/>
    <cellStyle name="ปกติ 8 2 2 2 4 6 3 2 3" xfId="15587"/>
    <cellStyle name="ปกติ 8 2 2 2 4 6 3 3" xfId="9067"/>
    <cellStyle name="ปกติ 8 2 2 2 4 6 3 3 2" xfId="17483"/>
    <cellStyle name="ปกติ 8 2 2 2 4 6 3 4" xfId="10179"/>
    <cellStyle name="ปกติ 8 2 2 2 4 6 3 4 2" xfId="18157"/>
    <cellStyle name="ปกติ 8 2 2 2 4 6 3 5" xfId="13744"/>
    <cellStyle name="ปกติ 8 2 2 2 4 6 4" xfId="7524"/>
    <cellStyle name="ปกติ 8 2 2 2 4 6 4 2" xfId="12977"/>
    <cellStyle name="ปกติ 8 2 2 2 4 6 4 2 2" xfId="20928"/>
    <cellStyle name="ปกติ 8 2 2 2 4 6 4 3" xfId="16521"/>
    <cellStyle name="ปกติ 8 2 2 2 4 6 5" xfId="5059"/>
    <cellStyle name="ปกติ 8 2 2 2 4 6 5 2" xfId="11096"/>
    <cellStyle name="ปกติ 8 2 2 2 4 6 5 2 2" xfId="19064"/>
    <cellStyle name="ปกติ 8 2 2 2 4 6 5 3" xfId="14655"/>
    <cellStyle name="ปกติ 8 2 2 2 4 6 6" xfId="21933"/>
    <cellStyle name="ปกติ 8 2 2 2 4 7" xfId="3709"/>
    <cellStyle name="ปกติ 8 2 2 2 4 7 2" xfId="3710"/>
    <cellStyle name="ปกติ 8 2 2 2 4 7 2 2" xfId="3711"/>
    <cellStyle name="ปกติ 8 2 2 2 4 7 2 2 2" xfId="6087"/>
    <cellStyle name="ปกติ 8 2 2 2 4 7 2 2 2 2" xfId="12041"/>
    <cellStyle name="ปกติ 8 2 2 2 4 7 2 2 2 2 2" xfId="19999"/>
    <cellStyle name="ปกติ 8 2 2 2 4 7 2 2 2 3" xfId="15590"/>
    <cellStyle name="ปกติ 8 2 2 2 4 7 2 2 3" xfId="9068"/>
    <cellStyle name="ปกติ 8 2 2 2 4 7 2 2 3 2" xfId="17484"/>
    <cellStyle name="ปกติ 8 2 2 2 4 7 2 2 4" xfId="10180"/>
    <cellStyle name="ปกติ 8 2 2 2 4 7 2 2 4 2" xfId="18158"/>
    <cellStyle name="ปกติ 8 2 2 2 4 7 2 2 5" xfId="13745"/>
    <cellStyle name="ปกติ 8 2 2 2 4 7 2 3" xfId="7527"/>
    <cellStyle name="ปกติ 8 2 2 2 4 7 2 3 2" xfId="12980"/>
    <cellStyle name="ปกติ 8 2 2 2 4 7 2 3 2 2" xfId="20931"/>
    <cellStyle name="ปกติ 8 2 2 2 4 7 2 3 3" xfId="16524"/>
    <cellStyle name="ปกติ 8 2 2 2 4 7 2 4" xfId="5062"/>
    <cellStyle name="ปกติ 8 2 2 2 4 7 2 4 2" xfId="11099"/>
    <cellStyle name="ปกติ 8 2 2 2 4 7 2 4 2 2" xfId="19067"/>
    <cellStyle name="ปกติ 8 2 2 2 4 7 2 4 3" xfId="14658"/>
    <cellStyle name="ปกติ 8 2 2 2 4 7 2 5" xfId="21936"/>
    <cellStyle name="ปกติ 8 2 2 2 4 7 3" xfId="3712"/>
    <cellStyle name="ปกติ 8 2 2 2 4 7 3 2" xfId="6086"/>
    <cellStyle name="ปกติ 8 2 2 2 4 7 3 2 2" xfId="12040"/>
    <cellStyle name="ปกติ 8 2 2 2 4 7 3 2 2 2" xfId="19998"/>
    <cellStyle name="ปกติ 8 2 2 2 4 7 3 2 3" xfId="15589"/>
    <cellStyle name="ปกติ 8 2 2 2 4 7 3 3" xfId="9069"/>
    <cellStyle name="ปกติ 8 2 2 2 4 7 3 3 2" xfId="17485"/>
    <cellStyle name="ปกติ 8 2 2 2 4 7 3 4" xfId="10181"/>
    <cellStyle name="ปกติ 8 2 2 2 4 7 3 4 2" xfId="18159"/>
    <cellStyle name="ปกติ 8 2 2 2 4 7 3 5" xfId="13746"/>
    <cellStyle name="ปกติ 8 2 2 2 4 7 4" xfId="7526"/>
    <cellStyle name="ปกติ 8 2 2 2 4 7 4 2" xfId="12979"/>
    <cellStyle name="ปกติ 8 2 2 2 4 7 4 2 2" xfId="20930"/>
    <cellStyle name="ปกติ 8 2 2 2 4 7 4 3" xfId="16523"/>
    <cellStyle name="ปกติ 8 2 2 2 4 7 5" xfId="5061"/>
    <cellStyle name="ปกติ 8 2 2 2 4 7 5 2" xfId="11098"/>
    <cellStyle name="ปกติ 8 2 2 2 4 7 5 2 2" xfId="19066"/>
    <cellStyle name="ปกติ 8 2 2 2 4 7 5 3" xfId="14657"/>
    <cellStyle name="ปกติ 8 2 2 2 4 7 6" xfId="21935"/>
    <cellStyle name="ปกติ 8 2 2 2 4 8" xfId="3713"/>
    <cellStyle name="ปกติ 8 2 2 2 4 8 2" xfId="3714"/>
    <cellStyle name="ปกติ 8 2 2 2 4 8 2 2" xfId="6088"/>
    <cellStyle name="ปกติ 8 2 2 2 4 8 2 2 2" xfId="12042"/>
    <cellStyle name="ปกติ 8 2 2 2 4 8 2 2 2 2" xfId="20000"/>
    <cellStyle name="ปกติ 8 2 2 2 4 8 2 2 3" xfId="15591"/>
    <cellStyle name="ปกติ 8 2 2 2 4 8 2 3" xfId="9070"/>
    <cellStyle name="ปกติ 8 2 2 2 4 8 2 3 2" xfId="17486"/>
    <cellStyle name="ปกติ 8 2 2 2 4 8 2 4" xfId="10182"/>
    <cellStyle name="ปกติ 8 2 2 2 4 8 2 4 2" xfId="18160"/>
    <cellStyle name="ปกติ 8 2 2 2 4 8 2 5" xfId="13747"/>
    <cellStyle name="ปกติ 8 2 2 2 4 8 3" xfId="7528"/>
    <cellStyle name="ปกติ 8 2 2 2 4 8 3 2" xfId="12981"/>
    <cellStyle name="ปกติ 8 2 2 2 4 8 3 2 2" xfId="20932"/>
    <cellStyle name="ปกติ 8 2 2 2 4 8 3 3" xfId="16525"/>
    <cellStyle name="ปกติ 8 2 2 2 4 8 4" xfId="5063"/>
    <cellStyle name="ปกติ 8 2 2 2 4 8 4 2" xfId="11100"/>
    <cellStyle name="ปกติ 8 2 2 2 4 8 4 2 2" xfId="19068"/>
    <cellStyle name="ปกติ 8 2 2 2 4 8 4 3" xfId="14659"/>
    <cellStyle name="ปกติ 8 2 2 2 4 8 5" xfId="21937"/>
    <cellStyle name="ปกติ 8 2 2 2 4 9" xfId="3715"/>
    <cellStyle name="ปกติ 8 2 2 2 4 9 2" xfId="6053"/>
    <cellStyle name="ปกติ 8 2 2 2 4 9 2 2" xfId="12007"/>
    <cellStyle name="ปกติ 8 2 2 2 4 9 2 2 2" xfId="19965"/>
    <cellStyle name="ปกติ 8 2 2 2 4 9 2 3" xfId="15556"/>
    <cellStyle name="ปกติ 8 2 2 2 4 9 3" xfId="9071"/>
    <cellStyle name="ปกติ 8 2 2 2 4 9 3 2" xfId="17487"/>
    <cellStyle name="ปกติ 8 2 2 2 4 9 4" xfId="10183"/>
    <cellStyle name="ปกติ 8 2 2 2 4 9 4 2" xfId="18161"/>
    <cellStyle name="ปกติ 8 2 2 2 4 9 5" xfId="13748"/>
    <cellStyle name="ปกติ 8 2 2 2 5" xfId="3716"/>
    <cellStyle name="ปกติ 8 2 2 2 5 2" xfId="3717"/>
    <cellStyle name="ปกติ 8 2 2 2 5 2 2" xfId="3718"/>
    <cellStyle name="ปกติ 8 2 2 2 5 2 2 2" xfId="3719"/>
    <cellStyle name="ปกติ 8 2 2 2 5 2 2 2 2" xfId="6091"/>
    <cellStyle name="ปกติ 8 2 2 2 5 2 2 2 2 2" xfId="12045"/>
    <cellStyle name="ปกติ 8 2 2 2 5 2 2 2 2 2 2" xfId="20003"/>
    <cellStyle name="ปกติ 8 2 2 2 5 2 2 2 2 3" xfId="15594"/>
    <cellStyle name="ปกติ 8 2 2 2 5 2 2 2 3" xfId="9072"/>
    <cellStyle name="ปกติ 8 2 2 2 5 2 2 2 3 2" xfId="17488"/>
    <cellStyle name="ปกติ 8 2 2 2 5 2 2 2 4" xfId="10184"/>
    <cellStyle name="ปกติ 8 2 2 2 5 2 2 2 4 2" xfId="18162"/>
    <cellStyle name="ปกติ 8 2 2 2 5 2 2 2 5" xfId="13749"/>
    <cellStyle name="ปกติ 8 2 2 2 5 2 2 3" xfId="7531"/>
    <cellStyle name="ปกติ 8 2 2 2 5 2 2 3 2" xfId="12984"/>
    <cellStyle name="ปกติ 8 2 2 2 5 2 2 3 2 2" xfId="20935"/>
    <cellStyle name="ปกติ 8 2 2 2 5 2 2 3 3" xfId="16528"/>
    <cellStyle name="ปกติ 8 2 2 2 5 2 2 4" xfId="5066"/>
    <cellStyle name="ปกติ 8 2 2 2 5 2 2 4 2" xfId="11103"/>
    <cellStyle name="ปกติ 8 2 2 2 5 2 2 4 2 2" xfId="19071"/>
    <cellStyle name="ปกติ 8 2 2 2 5 2 2 4 3" xfId="14662"/>
    <cellStyle name="ปกติ 8 2 2 2 5 2 2 5" xfId="21940"/>
    <cellStyle name="ปกติ 8 2 2 2 5 2 3" xfId="3720"/>
    <cellStyle name="ปกติ 8 2 2 2 5 2 3 2" xfId="6090"/>
    <cellStyle name="ปกติ 8 2 2 2 5 2 3 2 2" xfId="12044"/>
    <cellStyle name="ปกติ 8 2 2 2 5 2 3 2 2 2" xfId="20002"/>
    <cellStyle name="ปกติ 8 2 2 2 5 2 3 2 3" xfId="15593"/>
    <cellStyle name="ปกติ 8 2 2 2 5 2 3 3" xfId="9073"/>
    <cellStyle name="ปกติ 8 2 2 2 5 2 3 3 2" xfId="17489"/>
    <cellStyle name="ปกติ 8 2 2 2 5 2 3 4" xfId="10185"/>
    <cellStyle name="ปกติ 8 2 2 2 5 2 3 4 2" xfId="18163"/>
    <cellStyle name="ปกติ 8 2 2 2 5 2 3 5" xfId="13750"/>
    <cellStyle name="ปกติ 8 2 2 2 5 2 4" xfId="7530"/>
    <cellStyle name="ปกติ 8 2 2 2 5 2 4 2" xfId="12983"/>
    <cellStyle name="ปกติ 8 2 2 2 5 2 4 2 2" xfId="20934"/>
    <cellStyle name="ปกติ 8 2 2 2 5 2 4 3" xfId="16527"/>
    <cellStyle name="ปกติ 8 2 2 2 5 2 5" xfId="5065"/>
    <cellStyle name="ปกติ 8 2 2 2 5 2 5 2" xfId="11102"/>
    <cellStyle name="ปกติ 8 2 2 2 5 2 5 2 2" xfId="19070"/>
    <cellStyle name="ปกติ 8 2 2 2 5 2 5 3" xfId="14661"/>
    <cellStyle name="ปกติ 8 2 2 2 5 2 6" xfId="21939"/>
    <cellStyle name="ปกติ 8 2 2 2 5 3" xfId="3721"/>
    <cellStyle name="ปกติ 8 2 2 2 5 3 2" xfId="3722"/>
    <cellStyle name="ปกติ 8 2 2 2 5 3 2 2" xfId="6092"/>
    <cellStyle name="ปกติ 8 2 2 2 5 3 2 2 2" xfId="12046"/>
    <cellStyle name="ปกติ 8 2 2 2 5 3 2 2 2 2" xfId="20004"/>
    <cellStyle name="ปกติ 8 2 2 2 5 3 2 2 3" xfId="15595"/>
    <cellStyle name="ปกติ 8 2 2 2 5 3 2 3" xfId="9074"/>
    <cellStyle name="ปกติ 8 2 2 2 5 3 2 3 2" xfId="17490"/>
    <cellStyle name="ปกติ 8 2 2 2 5 3 2 4" xfId="10186"/>
    <cellStyle name="ปกติ 8 2 2 2 5 3 2 4 2" xfId="18164"/>
    <cellStyle name="ปกติ 8 2 2 2 5 3 2 5" xfId="13751"/>
    <cellStyle name="ปกติ 8 2 2 2 5 3 3" xfId="7532"/>
    <cellStyle name="ปกติ 8 2 2 2 5 3 3 2" xfId="12985"/>
    <cellStyle name="ปกติ 8 2 2 2 5 3 3 2 2" xfId="20936"/>
    <cellStyle name="ปกติ 8 2 2 2 5 3 3 3" xfId="16529"/>
    <cellStyle name="ปกติ 8 2 2 2 5 3 4" xfId="5067"/>
    <cellStyle name="ปกติ 8 2 2 2 5 3 4 2" xfId="11104"/>
    <cellStyle name="ปกติ 8 2 2 2 5 3 4 2 2" xfId="19072"/>
    <cellStyle name="ปกติ 8 2 2 2 5 3 4 3" xfId="14663"/>
    <cellStyle name="ปกติ 8 2 2 2 5 3 5" xfId="21941"/>
    <cellStyle name="ปกติ 8 2 2 2 5 4" xfId="3723"/>
    <cellStyle name="ปกติ 8 2 2 2 5 4 2" xfId="6089"/>
    <cellStyle name="ปกติ 8 2 2 2 5 4 2 2" xfId="12043"/>
    <cellStyle name="ปกติ 8 2 2 2 5 4 2 2 2" xfId="20001"/>
    <cellStyle name="ปกติ 8 2 2 2 5 4 2 3" xfId="15592"/>
    <cellStyle name="ปกติ 8 2 2 2 5 4 3" xfId="9075"/>
    <cellStyle name="ปกติ 8 2 2 2 5 4 3 2" xfId="17491"/>
    <cellStyle name="ปกติ 8 2 2 2 5 4 4" xfId="10187"/>
    <cellStyle name="ปกติ 8 2 2 2 5 4 4 2" xfId="18165"/>
    <cellStyle name="ปกติ 8 2 2 2 5 4 5" xfId="13752"/>
    <cellStyle name="ปกติ 8 2 2 2 5 5" xfId="7529"/>
    <cellStyle name="ปกติ 8 2 2 2 5 5 2" xfId="12982"/>
    <cellStyle name="ปกติ 8 2 2 2 5 5 2 2" xfId="20933"/>
    <cellStyle name="ปกติ 8 2 2 2 5 5 3" xfId="16526"/>
    <cellStyle name="ปกติ 8 2 2 2 5 6" xfId="5064"/>
    <cellStyle name="ปกติ 8 2 2 2 5 6 2" xfId="11101"/>
    <cellStyle name="ปกติ 8 2 2 2 5 6 2 2" xfId="19069"/>
    <cellStyle name="ปกติ 8 2 2 2 5 6 3" xfId="14660"/>
    <cellStyle name="ปกติ 8 2 2 2 5 7" xfId="21938"/>
    <cellStyle name="ปกติ 8 2 2 2 6" xfId="3724"/>
    <cellStyle name="ปกติ 8 2 2 2 6 2" xfId="3725"/>
    <cellStyle name="ปกติ 8 2 2 2 6 2 2" xfId="3726"/>
    <cellStyle name="ปกติ 8 2 2 2 6 2 2 2" xfId="3727"/>
    <cellStyle name="ปกติ 8 2 2 2 6 2 2 2 2" xfId="6095"/>
    <cellStyle name="ปกติ 8 2 2 2 6 2 2 2 2 2" xfId="12049"/>
    <cellStyle name="ปกติ 8 2 2 2 6 2 2 2 2 2 2" xfId="20007"/>
    <cellStyle name="ปกติ 8 2 2 2 6 2 2 2 2 3" xfId="15598"/>
    <cellStyle name="ปกติ 8 2 2 2 6 2 2 2 3" xfId="9076"/>
    <cellStyle name="ปกติ 8 2 2 2 6 2 2 2 3 2" xfId="17492"/>
    <cellStyle name="ปกติ 8 2 2 2 6 2 2 2 4" xfId="10188"/>
    <cellStyle name="ปกติ 8 2 2 2 6 2 2 2 4 2" xfId="18166"/>
    <cellStyle name="ปกติ 8 2 2 2 6 2 2 2 5" xfId="13753"/>
    <cellStyle name="ปกติ 8 2 2 2 6 2 2 3" xfId="7535"/>
    <cellStyle name="ปกติ 8 2 2 2 6 2 2 3 2" xfId="12988"/>
    <cellStyle name="ปกติ 8 2 2 2 6 2 2 3 2 2" xfId="20939"/>
    <cellStyle name="ปกติ 8 2 2 2 6 2 2 3 3" xfId="16532"/>
    <cellStyle name="ปกติ 8 2 2 2 6 2 2 4" xfId="5070"/>
    <cellStyle name="ปกติ 8 2 2 2 6 2 2 4 2" xfId="11107"/>
    <cellStyle name="ปกติ 8 2 2 2 6 2 2 4 2 2" xfId="19075"/>
    <cellStyle name="ปกติ 8 2 2 2 6 2 2 4 3" xfId="14666"/>
    <cellStyle name="ปกติ 8 2 2 2 6 2 2 5" xfId="21944"/>
    <cellStyle name="ปกติ 8 2 2 2 6 2 3" xfId="3728"/>
    <cellStyle name="ปกติ 8 2 2 2 6 2 3 2" xfId="6094"/>
    <cellStyle name="ปกติ 8 2 2 2 6 2 3 2 2" xfId="12048"/>
    <cellStyle name="ปกติ 8 2 2 2 6 2 3 2 2 2" xfId="20006"/>
    <cellStyle name="ปกติ 8 2 2 2 6 2 3 2 3" xfId="15597"/>
    <cellStyle name="ปกติ 8 2 2 2 6 2 3 3" xfId="9077"/>
    <cellStyle name="ปกติ 8 2 2 2 6 2 3 3 2" xfId="17493"/>
    <cellStyle name="ปกติ 8 2 2 2 6 2 3 4" xfId="10189"/>
    <cellStyle name="ปกติ 8 2 2 2 6 2 3 4 2" xfId="18167"/>
    <cellStyle name="ปกติ 8 2 2 2 6 2 3 5" xfId="13754"/>
    <cellStyle name="ปกติ 8 2 2 2 6 2 4" xfId="7534"/>
    <cellStyle name="ปกติ 8 2 2 2 6 2 4 2" xfId="12987"/>
    <cellStyle name="ปกติ 8 2 2 2 6 2 4 2 2" xfId="20938"/>
    <cellStyle name="ปกติ 8 2 2 2 6 2 4 3" xfId="16531"/>
    <cellStyle name="ปกติ 8 2 2 2 6 2 5" xfId="5069"/>
    <cellStyle name="ปกติ 8 2 2 2 6 2 5 2" xfId="11106"/>
    <cellStyle name="ปกติ 8 2 2 2 6 2 5 2 2" xfId="19074"/>
    <cellStyle name="ปกติ 8 2 2 2 6 2 5 3" xfId="14665"/>
    <cellStyle name="ปกติ 8 2 2 2 6 2 6" xfId="21943"/>
    <cellStyle name="ปกติ 8 2 2 2 6 3" xfId="3729"/>
    <cellStyle name="ปกติ 8 2 2 2 6 3 2" xfId="3730"/>
    <cellStyle name="ปกติ 8 2 2 2 6 3 2 2" xfId="6096"/>
    <cellStyle name="ปกติ 8 2 2 2 6 3 2 2 2" xfId="12050"/>
    <cellStyle name="ปกติ 8 2 2 2 6 3 2 2 2 2" xfId="20008"/>
    <cellStyle name="ปกติ 8 2 2 2 6 3 2 2 3" xfId="15599"/>
    <cellStyle name="ปกติ 8 2 2 2 6 3 2 3" xfId="9078"/>
    <cellStyle name="ปกติ 8 2 2 2 6 3 2 3 2" xfId="17494"/>
    <cellStyle name="ปกติ 8 2 2 2 6 3 2 4" xfId="10190"/>
    <cellStyle name="ปกติ 8 2 2 2 6 3 2 4 2" xfId="18168"/>
    <cellStyle name="ปกติ 8 2 2 2 6 3 2 5" xfId="13755"/>
    <cellStyle name="ปกติ 8 2 2 2 6 3 3" xfId="7536"/>
    <cellStyle name="ปกติ 8 2 2 2 6 3 3 2" xfId="12989"/>
    <cellStyle name="ปกติ 8 2 2 2 6 3 3 2 2" xfId="20940"/>
    <cellStyle name="ปกติ 8 2 2 2 6 3 3 3" xfId="16533"/>
    <cellStyle name="ปกติ 8 2 2 2 6 3 4" xfId="5071"/>
    <cellStyle name="ปกติ 8 2 2 2 6 3 4 2" xfId="11108"/>
    <cellStyle name="ปกติ 8 2 2 2 6 3 4 2 2" xfId="19076"/>
    <cellStyle name="ปกติ 8 2 2 2 6 3 4 3" xfId="14667"/>
    <cellStyle name="ปกติ 8 2 2 2 6 3 5" xfId="21945"/>
    <cellStyle name="ปกติ 8 2 2 2 6 4" xfId="3731"/>
    <cellStyle name="ปกติ 8 2 2 2 6 4 2" xfId="6093"/>
    <cellStyle name="ปกติ 8 2 2 2 6 4 2 2" xfId="12047"/>
    <cellStyle name="ปกติ 8 2 2 2 6 4 2 2 2" xfId="20005"/>
    <cellStyle name="ปกติ 8 2 2 2 6 4 2 3" xfId="15596"/>
    <cellStyle name="ปกติ 8 2 2 2 6 4 3" xfId="9079"/>
    <cellStyle name="ปกติ 8 2 2 2 6 4 3 2" xfId="17495"/>
    <cellStyle name="ปกติ 8 2 2 2 6 4 4" xfId="10191"/>
    <cellStyle name="ปกติ 8 2 2 2 6 4 4 2" xfId="18169"/>
    <cellStyle name="ปกติ 8 2 2 2 6 4 5" xfId="13756"/>
    <cellStyle name="ปกติ 8 2 2 2 6 5" xfId="7533"/>
    <cellStyle name="ปกติ 8 2 2 2 6 5 2" xfId="12986"/>
    <cellStyle name="ปกติ 8 2 2 2 6 5 2 2" xfId="20937"/>
    <cellStyle name="ปกติ 8 2 2 2 6 5 3" xfId="16530"/>
    <cellStyle name="ปกติ 8 2 2 2 6 6" xfId="5068"/>
    <cellStyle name="ปกติ 8 2 2 2 6 6 2" xfId="11105"/>
    <cellStyle name="ปกติ 8 2 2 2 6 6 2 2" xfId="19073"/>
    <cellStyle name="ปกติ 8 2 2 2 6 6 3" xfId="14664"/>
    <cellStyle name="ปกติ 8 2 2 2 6 7" xfId="21942"/>
    <cellStyle name="ปกติ 8 2 2 2 7" xfId="3732"/>
    <cellStyle name="ปกติ 8 2 2 2 7 2" xfId="3733"/>
    <cellStyle name="ปกติ 8 2 2 2 7 2 2" xfId="3734"/>
    <cellStyle name="ปกติ 8 2 2 2 7 2 2 2" xfId="3735"/>
    <cellStyle name="ปกติ 8 2 2 2 7 2 2 2 2" xfId="6099"/>
    <cellStyle name="ปกติ 8 2 2 2 7 2 2 2 2 2" xfId="12053"/>
    <cellStyle name="ปกติ 8 2 2 2 7 2 2 2 2 2 2" xfId="20011"/>
    <cellStyle name="ปกติ 8 2 2 2 7 2 2 2 2 3" xfId="15602"/>
    <cellStyle name="ปกติ 8 2 2 2 7 2 2 2 3" xfId="9080"/>
    <cellStyle name="ปกติ 8 2 2 2 7 2 2 2 3 2" xfId="17496"/>
    <cellStyle name="ปกติ 8 2 2 2 7 2 2 2 4" xfId="10192"/>
    <cellStyle name="ปกติ 8 2 2 2 7 2 2 2 4 2" xfId="18170"/>
    <cellStyle name="ปกติ 8 2 2 2 7 2 2 2 5" xfId="13757"/>
    <cellStyle name="ปกติ 8 2 2 2 7 2 2 3" xfId="7539"/>
    <cellStyle name="ปกติ 8 2 2 2 7 2 2 3 2" xfId="12992"/>
    <cellStyle name="ปกติ 8 2 2 2 7 2 2 3 2 2" xfId="20943"/>
    <cellStyle name="ปกติ 8 2 2 2 7 2 2 3 3" xfId="16536"/>
    <cellStyle name="ปกติ 8 2 2 2 7 2 2 4" xfId="5074"/>
    <cellStyle name="ปกติ 8 2 2 2 7 2 2 4 2" xfId="11111"/>
    <cellStyle name="ปกติ 8 2 2 2 7 2 2 4 2 2" xfId="19079"/>
    <cellStyle name="ปกติ 8 2 2 2 7 2 2 4 3" xfId="14670"/>
    <cellStyle name="ปกติ 8 2 2 2 7 2 2 5" xfId="21948"/>
    <cellStyle name="ปกติ 8 2 2 2 7 2 3" xfId="3736"/>
    <cellStyle name="ปกติ 8 2 2 2 7 2 3 2" xfId="6098"/>
    <cellStyle name="ปกติ 8 2 2 2 7 2 3 2 2" xfId="12052"/>
    <cellStyle name="ปกติ 8 2 2 2 7 2 3 2 2 2" xfId="20010"/>
    <cellStyle name="ปกติ 8 2 2 2 7 2 3 2 3" xfId="15601"/>
    <cellStyle name="ปกติ 8 2 2 2 7 2 3 3" xfId="9081"/>
    <cellStyle name="ปกติ 8 2 2 2 7 2 3 3 2" xfId="17497"/>
    <cellStyle name="ปกติ 8 2 2 2 7 2 3 4" xfId="10193"/>
    <cellStyle name="ปกติ 8 2 2 2 7 2 3 4 2" xfId="18171"/>
    <cellStyle name="ปกติ 8 2 2 2 7 2 3 5" xfId="13758"/>
    <cellStyle name="ปกติ 8 2 2 2 7 2 4" xfId="7538"/>
    <cellStyle name="ปกติ 8 2 2 2 7 2 4 2" xfId="12991"/>
    <cellStyle name="ปกติ 8 2 2 2 7 2 4 2 2" xfId="20942"/>
    <cellStyle name="ปกติ 8 2 2 2 7 2 4 3" xfId="16535"/>
    <cellStyle name="ปกติ 8 2 2 2 7 2 5" xfId="5073"/>
    <cellStyle name="ปกติ 8 2 2 2 7 2 5 2" xfId="11110"/>
    <cellStyle name="ปกติ 8 2 2 2 7 2 5 2 2" xfId="19078"/>
    <cellStyle name="ปกติ 8 2 2 2 7 2 5 3" xfId="14669"/>
    <cellStyle name="ปกติ 8 2 2 2 7 2 6" xfId="21947"/>
    <cellStyle name="ปกติ 8 2 2 2 7 3" xfId="3737"/>
    <cellStyle name="ปกติ 8 2 2 2 7 3 2" xfId="3738"/>
    <cellStyle name="ปกติ 8 2 2 2 7 3 2 2" xfId="6100"/>
    <cellStyle name="ปกติ 8 2 2 2 7 3 2 2 2" xfId="12054"/>
    <cellStyle name="ปกติ 8 2 2 2 7 3 2 2 2 2" xfId="20012"/>
    <cellStyle name="ปกติ 8 2 2 2 7 3 2 2 3" xfId="15603"/>
    <cellStyle name="ปกติ 8 2 2 2 7 3 2 3" xfId="9082"/>
    <cellStyle name="ปกติ 8 2 2 2 7 3 2 3 2" xfId="17498"/>
    <cellStyle name="ปกติ 8 2 2 2 7 3 2 4" xfId="10194"/>
    <cellStyle name="ปกติ 8 2 2 2 7 3 2 4 2" xfId="18172"/>
    <cellStyle name="ปกติ 8 2 2 2 7 3 2 5" xfId="13759"/>
    <cellStyle name="ปกติ 8 2 2 2 7 3 3" xfId="7540"/>
    <cellStyle name="ปกติ 8 2 2 2 7 3 3 2" xfId="12993"/>
    <cellStyle name="ปกติ 8 2 2 2 7 3 3 2 2" xfId="20944"/>
    <cellStyle name="ปกติ 8 2 2 2 7 3 3 3" xfId="16537"/>
    <cellStyle name="ปกติ 8 2 2 2 7 3 4" xfId="5075"/>
    <cellStyle name="ปกติ 8 2 2 2 7 3 4 2" xfId="11112"/>
    <cellStyle name="ปกติ 8 2 2 2 7 3 4 2 2" xfId="19080"/>
    <cellStyle name="ปกติ 8 2 2 2 7 3 4 3" xfId="14671"/>
    <cellStyle name="ปกติ 8 2 2 2 7 3 5" xfId="21949"/>
    <cellStyle name="ปกติ 8 2 2 2 7 4" xfId="3739"/>
    <cellStyle name="ปกติ 8 2 2 2 7 4 2" xfId="6097"/>
    <cellStyle name="ปกติ 8 2 2 2 7 4 2 2" xfId="12051"/>
    <cellStyle name="ปกติ 8 2 2 2 7 4 2 2 2" xfId="20009"/>
    <cellStyle name="ปกติ 8 2 2 2 7 4 2 3" xfId="15600"/>
    <cellStyle name="ปกติ 8 2 2 2 7 4 3" xfId="9083"/>
    <cellStyle name="ปกติ 8 2 2 2 7 4 3 2" xfId="17499"/>
    <cellStyle name="ปกติ 8 2 2 2 7 4 4" xfId="10195"/>
    <cellStyle name="ปกติ 8 2 2 2 7 4 4 2" xfId="18173"/>
    <cellStyle name="ปกติ 8 2 2 2 7 4 5" xfId="13760"/>
    <cellStyle name="ปกติ 8 2 2 2 7 5" xfId="7537"/>
    <cellStyle name="ปกติ 8 2 2 2 7 5 2" xfId="12990"/>
    <cellStyle name="ปกติ 8 2 2 2 7 5 2 2" xfId="20941"/>
    <cellStyle name="ปกติ 8 2 2 2 7 5 3" xfId="16534"/>
    <cellStyle name="ปกติ 8 2 2 2 7 6" xfId="5072"/>
    <cellStyle name="ปกติ 8 2 2 2 7 6 2" xfId="11109"/>
    <cellStyle name="ปกติ 8 2 2 2 7 6 2 2" xfId="19077"/>
    <cellStyle name="ปกติ 8 2 2 2 7 6 3" xfId="14668"/>
    <cellStyle name="ปกติ 8 2 2 2 7 7" xfId="21946"/>
    <cellStyle name="ปกติ 8 2 2 2 8" xfId="3740"/>
    <cellStyle name="ปกติ 8 2 2 2 8 2" xfId="3741"/>
    <cellStyle name="ปกติ 8 2 2 2 8 2 2" xfId="3742"/>
    <cellStyle name="ปกติ 8 2 2 2 8 2 2 2" xfId="6102"/>
    <cellStyle name="ปกติ 8 2 2 2 8 2 2 2 2" xfId="12056"/>
    <cellStyle name="ปกติ 8 2 2 2 8 2 2 2 2 2" xfId="20014"/>
    <cellStyle name="ปกติ 8 2 2 2 8 2 2 2 3" xfId="15605"/>
    <cellStyle name="ปกติ 8 2 2 2 8 2 2 3" xfId="9084"/>
    <cellStyle name="ปกติ 8 2 2 2 8 2 2 3 2" xfId="17500"/>
    <cellStyle name="ปกติ 8 2 2 2 8 2 2 4" xfId="10196"/>
    <cellStyle name="ปกติ 8 2 2 2 8 2 2 4 2" xfId="18174"/>
    <cellStyle name="ปกติ 8 2 2 2 8 2 2 5" xfId="13761"/>
    <cellStyle name="ปกติ 8 2 2 2 8 2 3" xfId="7542"/>
    <cellStyle name="ปกติ 8 2 2 2 8 2 3 2" xfId="12995"/>
    <cellStyle name="ปกติ 8 2 2 2 8 2 3 2 2" xfId="20946"/>
    <cellStyle name="ปกติ 8 2 2 2 8 2 3 3" xfId="16539"/>
    <cellStyle name="ปกติ 8 2 2 2 8 2 4" xfId="5077"/>
    <cellStyle name="ปกติ 8 2 2 2 8 2 4 2" xfId="11114"/>
    <cellStyle name="ปกติ 8 2 2 2 8 2 4 2 2" xfId="19082"/>
    <cellStyle name="ปกติ 8 2 2 2 8 2 4 3" xfId="14673"/>
    <cellStyle name="ปกติ 8 2 2 2 8 2 5" xfId="21951"/>
    <cellStyle name="ปกติ 8 2 2 2 8 3" xfId="3743"/>
    <cellStyle name="ปกติ 8 2 2 2 8 3 2" xfId="6101"/>
    <cellStyle name="ปกติ 8 2 2 2 8 3 2 2" xfId="12055"/>
    <cellStyle name="ปกติ 8 2 2 2 8 3 2 2 2" xfId="20013"/>
    <cellStyle name="ปกติ 8 2 2 2 8 3 2 3" xfId="15604"/>
    <cellStyle name="ปกติ 8 2 2 2 8 3 3" xfId="9085"/>
    <cellStyle name="ปกติ 8 2 2 2 8 3 3 2" xfId="17501"/>
    <cellStyle name="ปกติ 8 2 2 2 8 3 4" xfId="10197"/>
    <cellStyle name="ปกติ 8 2 2 2 8 3 4 2" xfId="18175"/>
    <cellStyle name="ปกติ 8 2 2 2 8 3 5" xfId="13762"/>
    <cellStyle name="ปกติ 8 2 2 2 8 4" xfId="7541"/>
    <cellStyle name="ปกติ 8 2 2 2 8 4 2" xfId="12994"/>
    <cellStyle name="ปกติ 8 2 2 2 8 4 2 2" xfId="20945"/>
    <cellStyle name="ปกติ 8 2 2 2 8 4 3" xfId="16538"/>
    <cellStyle name="ปกติ 8 2 2 2 8 5" xfId="5076"/>
    <cellStyle name="ปกติ 8 2 2 2 8 5 2" xfId="11113"/>
    <cellStyle name="ปกติ 8 2 2 2 8 5 2 2" xfId="19081"/>
    <cellStyle name="ปกติ 8 2 2 2 8 5 3" xfId="14672"/>
    <cellStyle name="ปกติ 8 2 2 2 8 6" xfId="21950"/>
    <cellStyle name="ปกติ 8 2 2 2 9" xfId="3744"/>
    <cellStyle name="ปกติ 8 2 2 2 9 2" xfId="3745"/>
    <cellStyle name="ปกติ 8 2 2 2 9 2 2" xfId="3746"/>
    <cellStyle name="ปกติ 8 2 2 2 9 2 2 2" xfId="6104"/>
    <cellStyle name="ปกติ 8 2 2 2 9 2 2 2 2" xfId="12058"/>
    <cellStyle name="ปกติ 8 2 2 2 9 2 2 2 2 2" xfId="20016"/>
    <cellStyle name="ปกติ 8 2 2 2 9 2 2 2 3" xfId="15607"/>
    <cellStyle name="ปกติ 8 2 2 2 9 2 2 3" xfId="9086"/>
    <cellStyle name="ปกติ 8 2 2 2 9 2 2 3 2" xfId="17502"/>
    <cellStyle name="ปกติ 8 2 2 2 9 2 2 4" xfId="10198"/>
    <cellStyle name="ปกติ 8 2 2 2 9 2 2 4 2" xfId="18176"/>
    <cellStyle name="ปกติ 8 2 2 2 9 2 2 5" xfId="13763"/>
    <cellStyle name="ปกติ 8 2 2 2 9 2 3" xfId="7544"/>
    <cellStyle name="ปกติ 8 2 2 2 9 2 3 2" xfId="12997"/>
    <cellStyle name="ปกติ 8 2 2 2 9 2 3 2 2" xfId="20948"/>
    <cellStyle name="ปกติ 8 2 2 2 9 2 3 3" xfId="16541"/>
    <cellStyle name="ปกติ 8 2 2 2 9 2 4" xfId="5079"/>
    <cellStyle name="ปกติ 8 2 2 2 9 2 4 2" xfId="11116"/>
    <cellStyle name="ปกติ 8 2 2 2 9 2 4 2 2" xfId="19084"/>
    <cellStyle name="ปกติ 8 2 2 2 9 2 4 3" xfId="14675"/>
    <cellStyle name="ปกติ 8 2 2 2 9 2 5" xfId="21953"/>
    <cellStyle name="ปกติ 8 2 2 2 9 3" xfId="3747"/>
    <cellStyle name="ปกติ 8 2 2 2 9 3 2" xfId="6103"/>
    <cellStyle name="ปกติ 8 2 2 2 9 3 2 2" xfId="12057"/>
    <cellStyle name="ปกติ 8 2 2 2 9 3 2 2 2" xfId="20015"/>
    <cellStyle name="ปกติ 8 2 2 2 9 3 2 3" xfId="15606"/>
    <cellStyle name="ปกติ 8 2 2 2 9 3 3" xfId="9087"/>
    <cellStyle name="ปกติ 8 2 2 2 9 3 3 2" xfId="17503"/>
    <cellStyle name="ปกติ 8 2 2 2 9 3 4" xfId="10199"/>
    <cellStyle name="ปกติ 8 2 2 2 9 3 4 2" xfId="18177"/>
    <cellStyle name="ปกติ 8 2 2 2 9 3 5" xfId="13764"/>
    <cellStyle name="ปกติ 8 2 2 2 9 4" xfId="7543"/>
    <cellStyle name="ปกติ 8 2 2 2 9 4 2" xfId="12996"/>
    <cellStyle name="ปกติ 8 2 2 2 9 4 2 2" xfId="20947"/>
    <cellStyle name="ปกติ 8 2 2 2 9 4 3" xfId="16540"/>
    <cellStyle name="ปกติ 8 2 2 2 9 5" xfId="5078"/>
    <cellStyle name="ปกติ 8 2 2 2 9 5 2" xfId="11115"/>
    <cellStyle name="ปกติ 8 2 2 2 9 5 2 2" xfId="19083"/>
    <cellStyle name="ปกติ 8 2 2 2 9 5 3" xfId="14674"/>
    <cellStyle name="ปกติ 8 2 2 2 9 6" xfId="21952"/>
    <cellStyle name="ปกติ 8 2 2 3" xfId="3748"/>
    <cellStyle name="ปกติ 8 2 2 3 2" xfId="3749"/>
    <cellStyle name="ปกติ 8 2 2 3 2 2" xfId="3750"/>
    <cellStyle name="ปกติ 8 2 2 3 2 2 2" xfId="3751"/>
    <cellStyle name="ปกติ 8 2 2 3 2 2 2 2" xfId="6107"/>
    <cellStyle name="ปกติ 8 2 2 3 2 2 2 2 2" xfId="12061"/>
    <cellStyle name="ปกติ 8 2 2 3 2 2 2 2 2 2" xfId="20019"/>
    <cellStyle name="ปกติ 8 2 2 3 2 2 2 2 3" xfId="15610"/>
    <cellStyle name="ปกติ 8 2 2 3 2 2 2 3" xfId="9088"/>
    <cellStyle name="ปกติ 8 2 2 3 2 2 2 3 2" xfId="17504"/>
    <cellStyle name="ปกติ 8 2 2 3 2 2 2 4" xfId="10200"/>
    <cellStyle name="ปกติ 8 2 2 3 2 2 2 4 2" xfId="18178"/>
    <cellStyle name="ปกติ 8 2 2 3 2 2 2 5" xfId="13765"/>
    <cellStyle name="ปกติ 8 2 2 3 2 2 3" xfId="7547"/>
    <cellStyle name="ปกติ 8 2 2 3 2 2 3 2" xfId="13000"/>
    <cellStyle name="ปกติ 8 2 2 3 2 2 3 2 2" xfId="20951"/>
    <cellStyle name="ปกติ 8 2 2 3 2 2 3 3" xfId="16544"/>
    <cellStyle name="ปกติ 8 2 2 3 2 2 4" xfId="5082"/>
    <cellStyle name="ปกติ 8 2 2 3 2 2 4 2" xfId="11119"/>
    <cellStyle name="ปกติ 8 2 2 3 2 2 4 2 2" xfId="19087"/>
    <cellStyle name="ปกติ 8 2 2 3 2 2 4 3" xfId="14678"/>
    <cellStyle name="ปกติ 8 2 2 3 2 2 5" xfId="21956"/>
    <cellStyle name="ปกติ 8 2 2 3 2 3" xfId="3752"/>
    <cellStyle name="ปกติ 8 2 2 3 2 3 2" xfId="6106"/>
    <cellStyle name="ปกติ 8 2 2 3 2 3 2 2" xfId="12060"/>
    <cellStyle name="ปกติ 8 2 2 3 2 3 2 2 2" xfId="20018"/>
    <cellStyle name="ปกติ 8 2 2 3 2 3 2 3" xfId="15609"/>
    <cellStyle name="ปกติ 8 2 2 3 2 3 3" xfId="9089"/>
    <cellStyle name="ปกติ 8 2 2 3 2 3 3 2" xfId="17505"/>
    <cellStyle name="ปกติ 8 2 2 3 2 3 4" xfId="10201"/>
    <cellStyle name="ปกติ 8 2 2 3 2 3 4 2" xfId="18179"/>
    <cellStyle name="ปกติ 8 2 2 3 2 3 5" xfId="13766"/>
    <cellStyle name="ปกติ 8 2 2 3 2 4" xfId="7546"/>
    <cellStyle name="ปกติ 8 2 2 3 2 4 2" xfId="12999"/>
    <cellStyle name="ปกติ 8 2 2 3 2 4 2 2" xfId="20950"/>
    <cellStyle name="ปกติ 8 2 2 3 2 4 3" xfId="16543"/>
    <cellStyle name="ปกติ 8 2 2 3 2 5" xfId="5081"/>
    <cellStyle name="ปกติ 8 2 2 3 2 5 2" xfId="11118"/>
    <cellStyle name="ปกติ 8 2 2 3 2 5 2 2" xfId="19086"/>
    <cellStyle name="ปกติ 8 2 2 3 2 5 3" xfId="14677"/>
    <cellStyle name="ปกติ 8 2 2 3 2 6" xfId="21955"/>
    <cellStyle name="ปกติ 8 2 2 3 3" xfId="3753"/>
    <cellStyle name="ปกติ 8 2 2 3 3 2" xfId="3754"/>
    <cellStyle name="ปกติ 8 2 2 3 3 2 2" xfId="6108"/>
    <cellStyle name="ปกติ 8 2 2 3 3 2 2 2" xfId="12062"/>
    <cellStyle name="ปกติ 8 2 2 3 3 2 2 2 2" xfId="20020"/>
    <cellStyle name="ปกติ 8 2 2 3 3 2 2 3" xfId="15611"/>
    <cellStyle name="ปกติ 8 2 2 3 3 2 3" xfId="9090"/>
    <cellStyle name="ปกติ 8 2 2 3 3 2 3 2" xfId="17506"/>
    <cellStyle name="ปกติ 8 2 2 3 3 2 4" xfId="10202"/>
    <cellStyle name="ปกติ 8 2 2 3 3 2 4 2" xfId="18180"/>
    <cellStyle name="ปกติ 8 2 2 3 3 2 5" xfId="13767"/>
    <cellStyle name="ปกติ 8 2 2 3 3 3" xfId="7548"/>
    <cellStyle name="ปกติ 8 2 2 3 3 3 2" xfId="13001"/>
    <cellStyle name="ปกติ 8 2 2 3 3 3 2 2" xfId="20952"/>
    <cellStyle name="ปกติ 8 2 2 3 3 3 3" xfId="16545"/>
    <cellStyle name="ปกติ 8 2 2 3 3 4" xfId="5083"/>
    <cellStyle name="ปกติ 8 2 2 3 3 4 2" xfId="11120"/>
    <cellStyle name="ปกติ 8 2 2 3 3 4 2 2" xfId="19088"/>
    <cellStyle name="ปกติ 8 2 2 3 3 4 3" xfId="14679"/>
    <cellStyle name="ปกติ 8 2 2 3 3 5" xfId="21957"/>
    <cellStyle name="ปกติ 8 2 2 3 4" xfId="3755"/>
    <cellStyle name="ปกติ 8 2 2 3 4 2" xfId="6105"/>
    <cellStyle name="ปกติ 8 2 2 3 4 2 2" xfId="12059"/>
    <cellStyle name="ปกติ 8 2 2 3 4 2 2 2" xfId="20017"/>
    <cellStyle name="ปกติ 8 2 2 3 4 2 3" xfId="15608"/>
    <cellStyle name="ปกติ 8 2 2 3 4 3" xfId="9091"/>
    <cellStyle name="ปกติ 8 2 2 3 4 3 2" xfId="17507"/>
    <cellStyle name="ปกติ 8 2 2 3 4 4" xfId="10203"/>
    <cellStyle name="ปกติ 8 2 2 3 4 4 2" xfId="18181"/>
    <cellStyle name="ปกติ 8 2 2 3 4 5" xfId="13768"/>
    <cellStyle name="ปกติ 8 2 2 3 5" xfId="7545"/>
    <cellStyle name="ปกติ 8 2 2 3 5 2" xfId="12998"/>
    <cellStyle name="ปกติ 8 2 2 3 5 2 2" xfId="20949"/>
    <cellStyle name="ปกติ 8 2 2 3 5 3" xfId="16542"/>
    <cellStyle name="ปกติ 8 2 2 3 6" xfId="5080"/>
    <cellStyle name="ปกติ 8 2 2 3 6 2" xfId="11117"/>
    <cellStyle name="ปกติ 8 2 2 3 6 2 2" xfId="19085"/>
    <cellStyle name="ปกติ 8 2 2 3 6 3" xfId="14676"/>
    <cellStyle name="ปกติ 8 2 2 3 7" xfId="21954"/>
    <cellStyle name="ปกติ 8 2 2 4" xfId="3756"/>
    <cellStyle name="ปกติ 8 2 2 4 2" xfId="3757"/>
    <cellStyle name="ปกติ 8 2 2 4 2 2" xfId="3758"/>
    <cellStyle name="ปกติ 8 2 2 4 2 2 2" xfId="3759"/>
    <cellStyle name="ปกติ 8 2 2 4 2 2 2 2" xfId="6111"/>
    <cellStyle name="ปกติ 8 2 2 4 2 2 2 2 2" xfId="12065"/>
    <cellStyle name="ปกติ 8 2 2 4 2 2 2 2 2 2" xfId="20023"/>
    <cellStyle name="ปกติ 8 2 2 4 2 2 2 2 3" xfId="15614"/>
    <cellStyle name="ปกติ 8 2 2 4 2 2 2 3" xfId="9092"/>
    <cellStyle name="ปกติ 8 2 2 4 2 2 2 3 2" xfId="17508"/>
    <cellStyle name="ปกติ 8 2 2 4 2 2 2 4" xfId="10204"/>
    <cellStyle name="ปกติ 8 2 2 4 2 2 2 4 2" xfId="18182"/>
    <cellStyle name="ปกติ 8 2 2 4 2 2 2 5" xfId="13769"/>
    <cellStyle name="ปกติ 8 2 2 4 2 2 3" xfId="7551"/>
    <cellStyle name="ปกติ 8 2 2 4 2 2 3 2" xfId="13004"/>
    <cellStyle name="ปกติ 8 2 2 4 2 2 3 2 2" xfId="20955"/>
    <cellStyle name="ปกติ 8 2 2 4 2 2 3 3" xfId="16548"/>
    <cellStyle name="ปกติ 8 2 2 4 2 2 4" xfId="5086"/>
    <cellStyle name="ปกติ 8 2 2 4 2 2 4 2" xfId="11123"/>
    <cellStyle name="ปกติ 8 2 2 4 2 2 4 2 2" xfId="19091"/>
    <cellStyle name="ปกติ 8 2 2 4 2 2 4 3" xfId="14682"/>
    <cellStyle name="ปกติ 8 2 2 4 2 2 5" xfId="21960"/>
    <cellStyle name="ปกติ 8 2 2 4 2 3" xfId="3760"/>
    <cellStyle name="ปกติ 8 2 2 4 2 3 2" xfId="6110"/>
    <cellStyle name="ปกติ 8 2 2 4 2 3 2 2" xfId="12064"/>
    <cellStyle name="ปกติ 8 2 2 4 2 3 2 2 2" xfId="20022"/>
    <cellStyle name="ปกติ 8 2 2 4 2 3 2 3" xfId="15613"/>
    <cellStyle name="ปกติ 8 2 2 4 2 3 3" xfId="9093"/>
    <cellStyle name="ปกติ 8 2 2 4 2 3 3 2" xfId="17509"/>
    <cellStyle name="ปกติ 8 2 2 4 2 3 4" xfId="10205"/>
    <cellStyle name="ปกติ 8 2 2 4 2 3 4 2" xfId="18183"/>
    <cellStyle name="ปกติ 8 2 2 4 2 3 5" xfId="13770"/>
    <cellStyle name="ปกติ 8 2 2 4 2 4" xfId="7550"/>
    <cellStyle name="ปกติ 8 2 2 4 2 4 2" xfId="13003"/>
    <cellStyle name="ปกติ 8 2 2 4 2 4 2 2" xfId="20954"/>
    <cellStyle name="ปกติ 8 2 2 4 2 4 3" xfId="16547"/>
    <cellStyle name="ปกติ 8 2 2 4 2 5" xfId="5085"/>
    <cellStyle name="ปกติ 8 2 2 4 2 5 2" xfId="11122"/>
    <cellStyle name="ปกติ 8 2 2 4 2 5 2 2" xfId="19090"/>
    <cellStyle name="ปกติ 8 2 2 4 2 5 3" xfId="14681"/>
    <cellStyle name="ปกติ 8 2 2 4 2 6" xfId="21959"/>
    <cellStyle name="ปกติ 8 2 2 4 3" xfId="3761"/>
    <cellStyle name="ปกติ 8 2 2 4 3 2" xfId="3762"/>
    <cellStyle name="ปกติ 8 2 2 4 3 2 2" xfId="6112"/>
    <cellStyle name="ปกติ 8 2 2 4 3 2 2 2" xfId="12066"/>
    <cellStyle name="ปกติ 8 2 2 4 3 2 2 2 2" xfId="20024"/>
    <cellStyle name="ปกติ 8 2 2 4 3 2 2 3" xfId="15615"/>
    <cellStyle name="ปกติ 8 2 2 4 3 2 3" xfId="9094"/>
    <cellStyle name="ปกติ 8 2 2 4 3 2 3 2" xfId="17510"/>
    <cellStyle name="ปกติ 8 2 2 4 3 2 4" xfId="10206"/>
    <cellStyle name="ปกติ 8 2 2 4 3 2 4 2" xfId="18184"/>
    <cellStyle name="ปกติ 8 2 2 4 3 2 5" xfId="13771"/>
    <cellStyle name="ปกติ 8 2 2 4 3 3" xfId="7552"/>
    <cellStyle name="ปกติ 8 2 2 4 3 3 2" xfId="13005"/>
    <cellStyle name="ปกติ 8 2 2 4 3 3 2 2" xfId="20956"/>
    <cellStyle name="ปกติ 8 2 2 4 3 3 3" xfId="16549"/>
    <cellStyle name="ปกติ 8 2 2 4 3 4" xfId="5087"/>
    <cellStyle name="ปกติ 8 2 2 4 3 4 2" xfId="11124"/>
    <cellStyle name="ปกติ 8 2 2 4 3 4 2 2" xfId="19092"/>
    <cellStyle name="ปกติ 8 2 2 4 3 4 3" xfId="14683"/>
    <cellStyle name="ปกติ 8 2 2 4 3 5" xfId="21961"/>
    <cellStyle name="ปกติ 8 2 2 4 4" xfId="3763"/>
    <cellStyle name="ปกติ 8 2 2 4 4 2" xfId="6109"/>
    <cellStyle name="ปกติ 8 2 2 4 4 2 2" xfId="12063"/>
    <cellStyle name="ปกติ 8 2 2 4 4 2 2 2" xfId="20021"/>
    <cellStyle name="ปกติ 8 2 2 4 4 2 3" xfId="15612"/>
    <cellStyle name="ปกติ 8 2 2 4 4 3" xfId="9095"/>
    <cellStyle name="ปกติ 8 2 2 4 4 3 2" xfId="17511"/>
    <cellStyle name="ปกติ 8 2 2 4 4 4" xfId="10207"/>
    <cellStyle name="ปกติ 8 2 2 4 4 4 2" xfId="18185"/>
    <cellStyle name="ปกติ 8 2 2 4 4 5" xfId="13772"/>
    <cellStyle name="ปกติ 8 2 2 4 5" xfId="7549"/>
    <cellStyle name="ปกติ 8 2 2 4 5 2" xfId="13002"/>
    <cellStyle name="ปกติ 8 2 2 4 5 2 2" xfId="20953"/>
    <cellStyle name="ปกติ 8 2 2 4 5 3" xfId="16546"/>
    <cellStyle name="ปกติ 8 2 2 4 6" xfId="5084"/>
    <cellStyle name="ปกติ 8 2 2 4 6 2" xfId="11121"/>
    <cellStyle name="ปกติ 8 2 2 4 6 2 2" xfId="19089"/>
    <cellStyle name="ปกติ 8 2 2 4 6 3" xfId="14680"/>
    <cellStyle name="ปกติ 8 2 2 4 7" xfId="21958"/>
    <cellStyle name="ปกติ 8 2 2 5" xfId="3764"/>
    <cellStyle name="ปกติ 8 2 2 5 2" xfId="3765"/>
    <cellStyle name="ปกติ 8 2 2 5 2 2" xfId="3766"/>
    <cellStyle name="ปกติ 8 2 2 5 2 2 2" xfId="3767"/>
    <cellStyle name="ปกติ 8 2 2 5 2 2 2 2" xfId="6115"/>
    <cellStyle name="ปกติ 8 2 2 5 2 2 2 2 2" xfId="12069"/>
    <cellStyle name="ปกติ 8 2 2 5 2 2 2 2 2 2" xfId="20027"/>
    <cellStyle name="ปกติ 8 2 2 5 2 2 2 2 3" xfId="15618"/>
    <cellStyle name="ปกติ 8 2 2 5 2 2 2 3" xfId="9096"/>
    <cellStyle name="ปกติ 8 2 2 5 2 2 2 3 2" xfId="17512"/>
    <cellStyle name="ปกติ 8 2 2 5 2 2 2 4" xfId="10208"/>
    <cellStyle name="ปกติ 8 2 2 5 2 2 2 4 2" xfId="18186"/>
    <cellStyle name="ปกติ 8 2 2 5 2 2 2 5" xfId="13773"/>
    <cellStyle name="ปกติ 8 2 2 5 2 2 3" xfId="7555"/>
    <cellStyle name="ปกติ 8 2 2 5 2 2 3 2" xfId="13008"/>
    <cellStyle name="ปกติ 8 2 2 5 2 2 3 2 2" xfId="20959"/>
    <cellStyle name="ปกติ 8 2 2 5 2 2 3 3" xfId="16552"/>
    <cellStyle name="ปกติ 8 2 2 5 2 2 4" xfId="5090"/>
    <cellStyle name="ปกติ 8 2 2 5 2 2 4 2" xfId="11127"/>
    <cellStyle name="ปกติ 8 2 2 5 2 2 4 2 2" xfId="19095"/>
    <cellStyle name="ปกติ 8 2 2 5 2 2 4 3" xfId="14686"/>
    <cellStyle name="ปกติ 8 2 2 5 2 2 5" xfId="21964"/>
    <cellStyle name="ปกติ 8 2 2 5 2 3" xfId="3768"/>
    <cellStyle name="ปกติ 8 2 2 5 2 3 2" xfId="6114"/>
    <cellStyle name="ปกติ 8 2 2 5 2 3 2 2" xfId="12068"/>
    <cellStyle name="ปกติ 8 2 2 5 2 3 2 2 2" xfId="20026"/>
    <cellStyle name="ปกติ 8 2 2 5 2 3 2 3" xfId="15617"/>
    <cellStyle name="ปกติ 8 2 2 5 2 3 3" xfId="9097"/>
    <cellStyle name="ปกติ 8 2 2 5 2 3 3 2" xfId="17513"/>
    <cellStyle name="ปกติ 8 2 2 5 2 3 4" xfId="10209"/>
    <cellStyle name="ปกติ 8 2 2 5 2 3 4 2" xfId="18187"/>
    <cellStyle name="ปกติ 8 2 2 5 2 3 5" xfId="13774"/>
    <cellStyle name="ปกติ 8 2 2 5 2 4" xfId="7554"/>
    <cellStyle name="ปกติ 8 2 2 5 2 4 2" xfId="13007"/>
    <cellStyle name="ปกติ 8 2 2 5 2 4 2 2" xfId="20958"/>
    <cellStyle name="ปกติ 8 2 2 5 2 4 3" xfId="16551"/>
    <cellStyle name="ปกติ 8 2 2 5 2 5" xfId="5089"/>
    <cellStyle name="ปกติ 8 2 2 5 2 5 2" xfId="11126"/>
    <cellStyle name="ปกติ 8 2 2 5 2 5 2 2" xfId="19094"/>
    <cellStyle name="ปกติ 8 2 2 5 2 5 3" xfId="14685"/>
    <cellStyle name="ปกติ 8 2 2 5 2 6" xfId="21963"/>
    <cellStyle name="ปกติ 8 2 2 5 3" xfId="3769"/>
    <cellStyle name="ปกติ 8 2 2 5 3 2" xfId="3770"/>
    <cellStyle name="ปกติ 8 2 2 5 3 2 2" xfId="6116"/>
    <cellStyle name="ปกติ 8 2 2 5 3 2 2 2" xfId="12070"/>
    <cellStyle name="ปกติ 8 2 2 5 3 2 2 2 2" xfId="20028"/>
    <cellStyle name="ปกติ 8 2 2 5 3 2 2 3" xfId="15619"/>
    <cellStyle name="ปกติ 8 2 2 5 3 2 3" xfId="9098"/>
    <cellStyle name="ปกติ 8 2 2 5 3 2 3 2" xfId="17514"/>
    <cellStyle name="ปกติ 8 2 2 5 3 2 4" xfId="10210"/>
    <cellStyle name="ปกติ 8 2 2 5 3 2 4 2" xfId="18188"/>
    <cellStyle name="ปกติ 8 2 2 5 3 2 5" xfId="13775"/>
    <cellStyle name="ปกติ 8 2 2 5 3 3" xfId="7556"/>
    <cellStyle name="ปกติ 8 2 2 5 3 3 2" xfId="13009"/>
    <cellStyle name="ปกติ 8 2 2 5 3 3 2 2" xfId="20960"/>
    <cellStyle name="ปกติ 8 2 2 5 3 3 3" xfId="16553"/>
    <cellStyle name="ปกติ 8 2 2 5 3 4" xfId="5091"/>
    <cellStyle name="ปกติ 8 2 2 5 3 4 2" xfId="11128"/>
    <cellStyle name="ปกติ 8 2 2 5 3 4 2 2" xfId="19096"/>
    <cellStyle name="ปกติ 8 2 2 5 3 4 3" xfId="14687"/>
    <cellStyle name="ปกติ 8 2 2 5 3 5" xfId="21965"/>
    <cellStyle name="ปกติ 8 2 2 5 4" xfId="3771"/>
    <cellStyle name="ปกติ 8 2 2 5 4 2" xfId="6113"/>
    <cellStyle name="ปกติ 8 2 2 5 4 2 2" xfId="12067"/>
    <cellStyle name="ปกติ 8 2 2 5 4 2 2 2" xfId="20025"/>
    <cellStyle name="ปกติ 8 2 2 5 4 2 3" xfId="15616"/>
    <cellStyle name="ปกติ 8 2 2 5 4 3" xfId="9099"/>
    <cellStyle name="ปกติ 8 2 2 5 4 3 2" xfId="17515"/>
    <cellStyle name="ปกติ 8 2 2 5 4 4" xfId="10211"/>
    <cellStyle name="ปกติ 8 2 2 5 4 4 2" xfId="18189"/>
    <cellStyle name="ปกติ 8 2 2 5 4 5" xfId="13776"/>
    <cellStyle name="ปกติ 8 2 2 5 5" xfId="7553"/>
    <cellStyle name="ปกติ 8 2 2 5 5 2" xfId="13006"/>
    <cellStyle name="ปกติ 8 2 2 5 5 2 2" xfId="20957"/>
    <cellStyle name="ปกติ 8 2 2 5 5 3" xfId="16550"/>
    <cellStyle name="ปกติ 8 2 2 5 6" xfId="5088"/>
    <cellStyle name="ปกติ 8 2 2 5 6 2" xfId="11125"/>
    <cellStyle name="ปกติ 8 2 2 5 6 2 2" xfId="19093"/>
    <cellStyle name="ปกติ 8 2 2 5 6 3" xfId="14684"/>
    <cellStyle name="ปกติ 8 2 2 5 7" xfId="21962"/>
    <cellStyle name="ปกติ 8 2 2 6" xfId="3772"/>
    <cellStyle name="ปกติ 8 2 2 6 2" xfId="3773"/>
    <cellStyle name="ปกติ 8 2 2 6 2 2" xfId="3774"/>
    <cellStyle name="ปกติ 8 2 2 6 2 2 2" xfId="6118"/>
    <cellStyle name="ปกติ 8 2 2 6 2 2 2 2" xfId="12072"/>
    <cellStyle name="ปกติ 8 2 2 6 2 2 2 2 2" xfId="20030"/>
    <cellStyle name="ปกติ 8 2 2 6 2 2 2 3" xfId="15621"/>
    <cellStyle name="ปกติ 8 2 2 6 2 2 3" xfId="9100"/>
    <cellStyle name="ปกติ 8 2 2 6 2 2 3 2" xfId="17516"/>
    <cellStyle name="ปกติ 8 2 2 6 2 2 4" xfId="10212"/>
    <cellStyle name="ปกติ 8 2 2 6 2 2 4 2" xfId="18190"/>
    <cellStyle name="ปกติ 8 2 2 6 2 2 5" xfId="13777"/>
    <cellStyle name="ปกติ 8 2 2 6 2 3" xfId="7558"/>
    <cellStyle name="ปกติ 8 2 2 6 2 3 2" xfId="13011"/>
    <cellStyle name="ปกติ 8 2 2 6 2 3 2 2" xfId="20962"/>
    <cellStyle name="ปกติ 8 2 2 6 2 3 3" xfId="16555"/>
    <cellStyle name="ปกติ 8 2 2 6 2 4" xfId="5093"/>
    <cellStyle name="ปกติ 8 2 2 6 2 4 2" xfId="11130"/>
    <cellStyle name="ปกติ 8 2 2 6 2 4 2 2" xfId="19098"/>
    <cellStyle name="ปกติ 8 2 2 6 2 4 3" xfId="14689"/>
    <cellStyle name="ปกติ 8 2 2 6 2 5" xfId="21967"/>
    <cellStyle name="ปกติ 8 2 2 6 3" xfId="3775"/>
    <cellStyle name="ปกติ 8 2 2 6 3 2" xfId="6117"/>
    <cellStyle name="ปกติ 8 2 2 6 3 2 2" xfId="12071"/>
    <cellStyle name="ปกติ 8 2 2 6 3 2 2 2" xfId="20029"/>
    <cellStyle name="ปกติ 8 2 2 6 3 2 3" xfId="15620"/>
    <cellStyle name="ปกติ 8 2 2 6 3 3" xfId="9101"/>
    <cellStyle name="ปกติ 8 2 2 6 3 3 2" xfId="17517"/>
    <cellStyle name="ปกติ 8 2 2 6 3 4" xfId="10213"/>
    <cellStyle name="ปกติ 8 2 2 6 3 4 2" xfId="18191"/>
    <cellStyle name="ปกติ 8 2 2 6 3 5" xfId="13778"/>
    <cellStyle name="ปกติ 8 2 2 6 4" xfId="7557"/>
    <cellStyle name="ปกติ 8 2 2 6 4 2" xfId="13010"/>
    <cellStyle name="ปกติ 8 2 2 6 4 2 2" xfId="20961"/>
    <cellStyle name="ปกติ 8 2 2 6 4 3" xfId="16554"/>
    <cellStyle name="ปกติ 8 2 2 6 5" xfId="5092"/>
    <cellStyle name="ปกติ 8 2 2 6 5 2" xfId="11129"/>
    <cellStyle name="ปกติ 8 2 2 6 5 2 2" xfId="19097"/>
    <cellStyle name="ปกติ 8 2 2 6 5 3" xfId="14688"/>
    <cellStyle name="ปกติ 8 2 2 6 6" xfId="21966"/>
    <cellStyle name="ปกติ 8 2 2 7" xfId="3776"/>
    <cellStyle name="ปกติ 8 2 2 7 2" xfId="3777"/>
    <cellStyle name="ปกติ 8 2 2 7 2 2" xfId="3778"/>
    <cellStyle name="ปกติ 8 2 2 7 2 2 2" xfId="6120"/>
    <cellStyle name="ปกติ 8 2 2 7 2 2 2 2" xfId="12074"/>
    <cellStyle name="ปกติ 8 2 2 7 2 2 2 2 2" xfId="20032"/>
    <cellStyle name="ปกติ 8 2 2 7 2 2 2 3" xfId="15623"/>
    <cellStyle name="ปกติ 8 2 2 7 2 2 3" xfId="9102"/>
    <cellStyle name="ปกติ 8 2 2 7 2 2 3 2" xfId="17518"/>
    <cellStyle name="ปกติ 8 2 2 7 2 2 4" xfId="10214"/>
    <cellStyle name="ปกติ 8 2 2 7 2 2 4 2" xfId="18192"/>
    <cellStyle name="ปกติ 8 2 2 7 2 2 5" xfId="13779"/>
    <cellStyle name="ปกติ 8 2 2 7 2 3" xfId="7560"/>
    <cellStyle name="ปกติ 8 2 2 7 2 3 2" xfId="13013"/>
    <cellStyle name="ปกติ 8 2 2 7 2 3 2 2" xfId="20964"/>
    <cellStyle name="ปกติ 8 2 2 7 2 3 3" xfId="16557"/>
    <cellStyle name="ปกติ 8 2 2 7 2 4" xfId="5095"/>
    <cellStyle name="ปกติ 8 2 2 7 2 4 2" xfId="11132"/>
    <cellStyle name="ปกติ 8 2 2 7 2 4 2 2" xfId="19100"/>
    <cellStyle name="ปกติ 8 2 2 7 2 4 3" xfId="14691"/>
    <cellStyle name="ปกติ 8 2 2 7 2 5" xfId="21969"/>
    <cellStyle name="ปกติ 8 2 2 7 3" xfId="3779"/>
    <cellStyle name="ปกติ 8 2 2 7 3 2" xfId="6119"/>
    <cellStyle name="ปกติ 8 2 2 7 3 2 2" xfId="12073"/>
    <cellStyle name="ปกติ 8 2 2 7 3 2 2 2" xfId="20031"/>
    <cellStyle name="ปกติ 8 2 2 7 3 2 3" xfId="15622"/>
    <cellStyle name="ปกติ 8 2 2 7 3 3" xfId="9103"/>
    <cellStyle name="ปกติ 8 2 2 7 3 3 2" xfId="17519"/>
    <cellStyle name="ปกติ 8 2 2 7 3 4" xfId="10215"/>
    <cellStyle name="ปกติ 8 2 2 7 3 4 2" xfId="18193"/>
    <cellStyle name="ปกติ 8 2 2 7 3 5" xfId="13780"/>
    <cellStyle name="ปกติ 8 2 2 7 4" xfId="7559"/>
    <cellStyle name="ปกติ 8 2 2 7 4 2" xfId="13012"/>
    <cellStyle name="ปกติ 8 2 2 7 4 2 2" xfId="20963"/>
    <cellStyle name="ปกติ 8 2 2 7 4 3" xfId="16556"/>
    <cellStyle name="ปกติ 8 2 2 7 5" xfId="5094"/>
    <cellStyle name="ปกติ 8 2 2 7 5 2" xfId="11131"/>
    <cellStyle name="ปกติ 8 2 2 7 5 2 2" xfId="19099"/>
    <cellStyle name="ปกติ 8 2 2 7 5 3" xfId="14690"/>
    <cellStyle name="ปกติ 8 2 2 7 6" xfId="21968"/>
    <cellStyle name="ปกติ 8 2 2 8" xfId="3780"/>
    <cellStyle name="ปกติ 8 2 2 8 2" xfId="3781"/>
    <cellStyle name="ปกติ 8 2 2 8 2 2" xfId="6121"/>
    <cellStyle name="ปกติ 8 2 2 8 2 2 2" xfId="12075"/>
    <cellStyle name="ปกติ 8 2 2 8 2 2 2 2" xfId="20033"/>
    <cellStyle name="ปกติ 8 2 2 8 2 2 3" xfId="15624"/>
    <cellStyle name="ปกติ 8 2 2 8 2 3" xfId="9104"/>
    <cellStyle name="ปกติ 8 2 2 8 2 3 2" xfId="17520"/>
    <cellStyle name="ปกติ 8 2 2 8 2 4" xfId="10216"/>
    <cellStyle name="ปกติ 8 2 2 8 2 4 2" xfId="18194"/>
    <cellStyle name="ปกติ 8 2 2 8 2 5" xfId="13781"/>
    <cellStyle name="ปกติ 8 2 2 8 3" xfId="7561"/>
    <cellStyle name="ปกติ 8 2 2 8 3 2" xfId="13014"/>
    <cellStyle name="ปกติ 8 2 2 8 3 2 2" xfId="20965"/>
    <cellStyle name="ปกติ 8 2 2 8 3 3" xfId="16558"/>
    <cellStyle name="ปกติ 8 2 2 8 4" xfId="5096"/>
    <cellStyle name="ปกติ 8 2 2 8 4 2" xfId="11133"/>
    <cellStyle name="ปกติ 8 2 2 8 4 2 2" xfId="19101"/>
    <cellStyle name="ปกติ 8 2 2 8 4 3" xfId="14692"/>
    <cellStyle name="ปกติ 8 2 2 8 5" xfId="21970"/>
    <cellStyle name="ปกติ 8 2 2 9" xfId="3782"/>
    <cellStyle name="ปกติ 8 2 2 9 2" xfId="5996"/>
    <cellStyle name="ปกติ 8 2 2 9 2 2" xfId="11950"/>
    <cellStyle name="ปกติ 8 2 2 9 2 2 2" xfId="19908"/>
    <cellStyle name="ปกติ 8 2 2 9 2 3" xfId="15499"/>
    <cellStyle name="ปกติ 8 2 2 9 3" xfId="9105"/>
    <cellStyle name="ปกติ 8 2 2 9 3 2" xfId="17521"/>
    <cellStyle name="ปกติ 8 2 2 9 4" xfId="10217"/>
    <cellStyle name="ปกติ 8 2 2 9 4 2" xfId="18195"/>
    <cellStyle name="ปกติ 8 2 2 9 5" xfId="13782"/>
    <cellStyle name="ปกติ 8 2 3" xfId="3783"/>
    <cellStyle name="ปกติ 8 2 3 10" xfId="7562"/>
    <cellStyle name="ปกติ 8 2 3 10 2" xfId="13015"/>
    <cellStyle name="ปกติ 8 2 3 10 2 2" xfId="20966"/>
    <cellStyle name="ปกติ 8 2 3 10 3" xfId="16559"/>
    <cellStyle name="ปกติ 8 2 3 11" xfId="5097"/>
    <cellStyle name="ปกติ 8 2 3 11 2" xfId="11134"/>
    <cellStyle name="ปกติ 8 2 3 11 2 2" xfId="19102"/>
    <cellStyle name="ปกติ 8 2 3 11 3" xfId="14693"/>
    <cellStyle name="ปกติ 8 2 3 12" xfId="21971"/>
    <cellStyle name="ปกติ 8 2 3 2" xfId="3784"/>
    <cellStyle name="ปกติ 8 2 3 2 10" xfId="5098"/>
    <cellStyle name="ปกติ 8 2 3 2 10 2" xfId="11135"/>
    <cellStyle name="ปกติ 8 2 3 2 10 2 2" xfId="19103"/>
    <cellStyle name="ปกติ 8 2 3 2 10 3" xfId="14694"/>
    <cellStyle name="ปกติ 8 2 3 2 11" xfId="21972"/>
    <cellStyle name="ปกติ 8 2 3 2 2" xfId="3785"/>
    <cellStyle name="ปกติ 8 2 3 2 2 2" xfId="3786"/>
    <cellStyle name="ปกติ 8 2 3 2 2 2 2" xfId="3787"/>
    <cellStyle name="ปกติ 8 2 3 2 2 2 2 2" xfId="3788"/>
    <cellStyle name="ปกติ 8 2 3 2 2 2 2 2 2" xfId="6126"/>
    <cellStyle name="ปกติ 8 2 3 2 2 2 2 2 2 2" xfId="12080"/>
    <cellStyle name="ปกติ 8 2 3 2 2 2 2 2 2 2 2" xfId="20038"/>
    <cellStyle name="ปกติ 8 2 3 2 2 2 2 2 2 3" xfId="15629"/>
    <cellStyle name="ปกติ 8 2 3 2 2 2 2 2 3" xfId="9106"/>
    <cellStyle name="ปกติ 8 2 3 2 2 2 2 2 3 2" xfId="17522"/>
    <cellStyle name="ปกติ 8 2 3 2 2 2 2 2 4" xfId="10218"/>
    <cellStyle name="ปกติ 8 2 3 2 2 2 2 2 4 2" xfId="18196"/>
    <cellStyle name="ปกติ 8 2 3 2 2 2 2 2 5" xfId="13783"/>
    <cellStyle name="ปกติ 8 2 3 2 2 2 2 3" xfId="7566"/>
    <cellStyle name="ปกติ 8 2 3 2 2 2 2 3 2" xfId="13019"/>
    <cellStyle name="ปกติ 8 2 3 2 2 2 2 3 2 2" xfId="20970"/>
    <cellStyle name="ปกติ 8 2 3 2 2 2 2 3 3" xfId="16563"/>
    <cellStyle name="ปกติ 8 2 3 2 2 2 2 4" xfId="5101"/>
    <cellStyle name="ปกติ 8 2 3 2 2 2 2 4 2" xfId="11138"/>
    <cellStyle name="ปกติ 8 2 3 2 2 2 2 4 2 2" xfId="19106"/>
    <cellStyle name="ปกติ 8 2 3 2 2 2 2 4 3" xfId="14697"/>
    <cellStyle name="ปกติ 8 2 3 2 2 2 2 5" xfId="21975"/>
    <cellStyle name="ปกติ 8 2 3 2 2 2 3" xfId="3789"/>
    <cellStyle name="ปกติ 8 2 3 2 2 2 3 2" xfId="6125"/>
    <cellStyle name="ปกติ 8 2 3 2 2 2 3 2 2" xfId="12079"/>
    <cellStyle name="ปกติ 8 2 3 2 2 2 3 2 2 2" xfId="20037"/>
    <cellStyle name="ปกติ 8 2 3 2 2 2 3 2 3" xfId="15628"/>
    <cellStyle name="ปกติ 8 2 3 2 2 2 3 3" xfId="9107"/>
    <cellStyle name="ปกติ 8 2 3 2 2 2 3 3 2" xfId="17523"/>
    <cellStyle name="ปกติ 8 2 3 2 2 2 3 4" xfId="10219"/>
    <cellStyle name="ปกติ 8 2 3 2 2 2 3 4 2" xfId="18197"/>
    <cellStyle name="ปกติ 8 2 3 2 2 2 3 5" xfId="13784"/>
    <cellStyle name="ปกติ 8 2 3 2 2 2 4" xfId="7565"/>
    <cellStyle name="ปกติ 8 2 3 2 2 2 4 2" xfId="13018"/>
    <cellStyle name="ปกติ 8 2 3 2 2 2 4 2 2" xfId="20969"/>
    <cellStyle name="ปกติ 8 2 3 2 2 2 4 3" xfId="16562"/>
    <cellStyle name="ปกติ 8 2 3 2 2 2 5" xfId="5100"/>
    <cellStyle name="ปกติ 8 2 3 2 2 2 5 2" xfId="11137"/>
    <cellStyle name="ปกติ 8 2 3 2 2 2 5 2 2" xfId="19105"/>
    <cellStyle name="ปกติ 8 2 3 2 2 2 5 3" xfId="14696"/>
    <cellStyle name="ปกติ 8 2 3 2 2 2 6" xfId="21974"/>
    <cellStyle name="ปกติ 8 2 3 2 2 3" xfId="3790"/>
    <cellStyle name="ปกติ 8 2 3 2 2 3 2" xfId="3791"/>
    <cellStyle name="ปกติ 8 2 3 2 2 3 2 2" xfId="6127"/>
    <cellStyle name="ปกติ 8 2 3 2 2 3 2 2 2" xfId="12081"/>
    <cellStyle name="ปกติ 8 2 3 2 2 3 2 2 2 2" xfId="20039"/>
    <cellStyle name="ปกติ 8 2 3 2 2 3 2 2 3" xfId="15630"/>
    <cellStyle name="ปกติ 8 2 3 2 2 3 2 3" xfId="9108"/>
    <cellStyle name="ปกติ 8 2 3 2 2 3 2 3 2" xfId="17524"/>
    <cellStyle name="ปกติ 8 2 3 2 2 3 2 4" xfId="10220"/>
    <cellStyle name="ปกติ 8 2 3 2 2 3 2 4 2" xfId="18198"/>
    <cellStyle name="ปกติ 8 2 3 2 2 3 2 5" xfId="13785"/>
    <cellStyle name="ปกติ 8 2 3 2 2 3 3" xfId="7567"/>
    <cellStyle name="ปกติ 8 2 3 2 2 3 3 2" xfId="13020"/>
    <cellStyle name="ปกติ 8 2 3 2 2 3 3 2 2" xfId="20971"/>
    <cellStyle name="ปกติ 8 2 3 2 2 3 3 3" xfId="16564"/>
    <cellStyle name="ปกติ 8 2 3 2 2 3 4" xfId="5102"/>
    <cellStyle name="ปกติ 8 2 3 2 2 3 4 2" xfId="11139"/>
    <cellStyle name="ปกติ 8 2 3 2 2 3 4 2 2" xfId="19107"/>
    <cellStyle name="ปกติ 8 2 3 2 2 3 4 3" xfId="14698"/>
    <cellStyle name="ปกติ 8 2 3 2 2 3 5" xfId="21976"/>
    <cellStyle name="ปกติ 8 2 3 2 2 4" xfId="3792"/>
    <cellStyle name="ปกติ 8 2 3 2 2 4 2" xfId="6124"/>
    <cellStyle name="ปกติ 8 2 3 2 2 4 2 2" xfId="12078"/>
    <cellStyle name="ปกติ 8 2 3 2 2 4 2 2 2" xfId="20036"/>
    <cellStyle name="ปกติ 8 2 3 2 2 4 2 3" xfId="15627"/>
    <cellStyle name="ปกติ 8 2 3 2 2 4 3" xfId="9109"/>
    <cellStyle name="ปกติ 8 2 3 2 2 4 3 2" xfId="17525"/>
    <cellStyle name="ปกติ 8 2 3 2 2 4 4" xfId="10221"/>
    <cellStyle name="ปกติ 8 2 3 2 2 4 4 2" xfId="18199"/>
    <cellStyle name="ปกติ 8 2 3 2 2 4 5" xfId="13786"/>
    <cellStyle name="ปกติ 8 2 3 2 2 5" xfId="7564"/>
    <cellStyle name="ปกติ 8 2 3 2 2 5 2" xfId="13017"/>
    <cellStyle name="ปกติ 8 2 3 2 2 5 2 2" xfId="20968"/>
    <cellStyle name="ปกติ 8 2 3 2 2 5 3" xfId="16561"/>
    <cellStyle name="ปกติ 8 2 3 2 2 6" xfId="5099"/>
    <cellStyle name="ปกติ 8 2 3 2 2 6 2" xfId="11136"/>
    <cellStyle name="ปกติ 8 2 3 2 2 6 2 2" xfId="19104"/>
    <cellStyle name="ปกติ 8 2 3 2 2 6 3" xfId="14695"/>
    <cellStyle name="ปกติ 8 2 3 2 2 7" xfId="21973"/>
    <cellStyle name="ปกติ 8 2 3 2 3" xfId="3793"/>
    <cellStyle name="ปกติ 8 2 3 2 3 2" xfId="3794"/>
    <cellStyle name="ปกติ 8 2 3 2 3 2 2" xfId="3795"/>
    <cellStyle name="ปกติ 8 2 3 2 3 2 2 2" xfId="3796"/>
    <cellStyle name="ปกติ 8 2 3 2 3 2 2 2 2" xfId="6130"/>
    <cellStyle name="ปกติ 8 2 3 2 3 2 2 2 2 2" xfId="12084"/>
    <cellStyle name="ปกติ 8 2 3 2 3 2 2 2 2 2 2" xfId="20042"/>
    <cellStyle name="ปกติ 8 2 3 2 3 2 2 2 2 3" xfId="15633"/>
    <cellStyle name="ปกติ 8 2 3 2 3 2 2 2 3" xfId="9110"/>
    <cellStyle name="ปกติ 8 2 3 2 3 2 2 2 3 2" xfId="17526"/>
    <cellStyle name="ปกติ 8 2 3 2 3 2 2 2 4" xfId="10222"/>
    <cellStyle name="ปกติ 8 2 3 2 3 2 2 2 4 2" xfId="18200"/>
    <cellStyle name="ปกติ 8 2 3 2 3 2 2 2 5" xfId="13787"/>
    <cellStyle name="ปกติ 8 2 3 2 3 2 2 3" xfId="7570"/>
    <cellStyle name="ปกติ 8 2 3 2 3 2 2 3 2" xfId="13023"/>
    <cellStyle name="ปกติ 8 2 3 2 3 2 2 3 2 2" xfId="20974"/>
    <cellStyle name="ปกติ 8 2 3 2 3 2 2 3 3" xfId="16567"/>
    <cellStyle name="ปกติ 8 2 3 2 3 2 2 4" xfId="5105"/>
    <cellStyle name="ปกติ 8 2 3 2 3 2 2 4 2" xfId="11142"/>
    <cellStyle name="ปกติ 8 2 3 2 3 2 2 4 2 2" xfId="19110"/>
    <cellStyle name="ปกติ 8 2 3 2 3 2 2 4 3" xfId="14701"/>
    <cellStyle name="ปกติ 8 2 3 2 3 2 2 5" xfId="21979"/>
    <cellStyle name="ปกติ 8 2 3 2 3 2 3" xfId="3797"/>
    <cellStyle name="ปกติ 8 2 3 2 3 2 3 2" xfId="6129"/>
    <cellStyle name="ปกติ 8 2 3 2 3 2 3 2 2" xfId="12083"/>
    <cellStyle name="ปกติ 8 2 3 2 3 2 3 2 2 2" xfId="20041"/>
    <cellStyle name="ปกติ 8 2 3 2 3 2 3 2 3" xfId="15632"/>
    <cellStyle name="ปกติ 8 2 3 2 3 2 3 3" xfId="9111"/>
    <cellStyle name="ปกติ 8 2 3 2 3 2 3 3 2" xfId="17527"/>
    <cellStyle name="ปกติ 8 2 3 2 3 2 3 4" xfId="10223"/>
    <cellStyle name="ปกติ 8 2 3 2 3 2 3 4 2" xfId="18201"/>
    <cellStyle name="ปกติ 8 2 3 2 3 2 3 5" xfId="13788"/>
    <cellStyle name="ปกติ 8 2 3 2 3 2 4" xfId="7569"/>
    <cellStyle name="ปกติ 8 2 3 2 3 2 4 2" xfId="13022"/>
    <cellStyle name="ปกติ 8 2 3 2 3 2 4 2 2" xfId="20973"/>
    <cellStyle name="ปกติ 8 2 3 2 3 2 4 3" xfId="16566"/>
    <cellStyle name="ปกติ 8 2 3 2 3 2 5" xfId="5104"/>
    <cellStyle name="ปกติ 8 2 3 2 3 2 5 2" xfId="11141"/>
    <cellStyle name="ปกติ 8 2 3 2 3 2 5 2 2" xfId="19109"/>
    <cellStyle name="ปกติ 8 2 3 2 3 2 5 3" xfId="14700"/>
    <cellStyle name="ปกติ 8 2 3 2 3 2 6" xfId="21978"/>
    <cellStyle name="ปกติ 8 2 3 2 3 3" xfId="3798"/>
    <cellStyle name="ปกติ 8 2 3 2 3 3 2" xfId="3799"/>
    <cellStyle name="ปกติ 8 2 3 2 3 3 2 2" xfId="6131"/>
    <cellStyle name="ปกติ 8 2 3 2 3 3 2 2 2" xfId="12085"/>
    <cellStyle name="ปกติ 8 2 3 2 3 3 2 2 2 2" xfId="20043"/>
    <cellStyle name="ปกติ 8 2 3 2 3 3 2 2 3" xfId="15634"/>
    <cellStyle name="ปกติ 8 2 3 2 3 3 2 3" xfId="9112"/>
    <cellStyle name="ปกติ 8 2 3 2 3 3 2 3 2" xfId="17528"/>
    <cellStyle name="ปกติ 8 2 3 2 3 3 2 4" xfId="10224"/>
    <cellStyle name="ปกติ 8 2 3 2 3 3 2 4 2" xfId="18202"/>
    <cellStyle name="ปกติ 8 2 3 2 3 3 2 5" xfId="13789"/>
    <cellStyle name="ปกติ 8 2 3 2 3 3 3" xfId="7571"/>
    <cellStyle name="ปกติ 8 2 3 2 3 3 3 2" xfId="13024"/>
    <cellStyle name="ปกติ 8 2 3 2 3 3 3 2 2" xfId="20975"/>
    <cellStyle name="ปกติ 8 2 3 2 3 3 3 3" xfId="16568"/>
    <cellStyle name="ปกติ 8 2 3 2 3 3 4" xfId="5106"/>
    <cellStyle name="ปกติ 8 2 3 2 3 3 4 2" xfId="11143"/>
    <cellStyle name="ปกติ 8 2 3 2 3 3 4 2 2" xfId="19111"/>
    <cellStyle name="ปกติ 8 2 3 2 3 3 4 3" xfId="14702"/>
    <cellStyle name="ปกติ 8 2 3 2 3 3 5" xfId="21980"/>
    <cellStyle name="ปกติ 8 2 3 2 3 4" xfId="3800"/>
    <cellStyle name="ปกติ 8 2 3 2 3 4 2" xfId="6128"/>
    <cellStyle name="ปกติ 8 2 3 2 3 4 2 2" xfId="12082"/>
    <cellStyle name="ปกติ 8 2 3 2 3 4 2 2 2" xfId="20040"/>
    <cellStyle name="ปกติ 8 2 3 2 3 4 2 3" xfId="15631"/>
    <cellStyle name="ปกติ 8 2 3 2 3 4 3" xfId="9113"/>
    <cellStyle name="ปกติ 8 2 3 2 3 4 3 2" xfId="17529"/>
    <cellStyle name="ปกติ 8 2 3 2 3 4 4" xfId="10225"/>
    <cellStyle name="ปกติ 8 2 3 2 3 4 4 2" xfId="18203"/>
    <cellStyle name="ปกติ 8 2 3 2 3 4 5" xfId="13790"/>
    <cellStyle name="ปกติ 8 2 3 2 3 5" xfId="7568"/>
    <cellStyle name="ปกติ 8 2 3 2 3 5 2" xfId="13021"/>
    <cellStyle name="ปกติ 8 2 3 2 3 5 2 2" xfId="20972"/>
    <cellStyle name="ปกติ 8 2 3 2 3 5 3" xfId="16565"/>
    <cellStyle name="ปกติ 8 2 3 2 3 6" xfId="5103"/>
    <cellStyle name="ปกติ 8 2 3 2 3 6 2" xfId="11140"/>
    <cellStyle name="ปกติ 8 2 3 2 3 6 2 2" xfId="19108"/>
    <cellStyle name="ปกติ 8 2 3 2 3 6 3" xfId="14699"/>
    <cellStyle name="ปกติ 8 2 3 2 3 7" xfId="21977"/>
    <cellStyle name="ปกติ 8 2 3 2 4" xfId="3801"/>
    <cellStyle name="ปกติ 8 2 3 2 4 2" xfId="3802"/>
    <cellStyle name="ปกติ 8 2 3 2 4 2 2" xfId="3803"/>
    <cellStyle name="ปกติ 8 2 3 2 4 2 2 2" xfId="3804"/>
    <cellStyle name="ปกติ 8 2 3 2 4 2 2 2 2" xfId="6134"/>
    <cellStyle name="ปกติ 8 2 3 2 4 2 2 2 2 2" xfId="12088"/>
    <cellStyle name="ปกติ 8 2 3 2 4 2 2 2 2 2 2" xfId="20046"/>
    <cellStyle name="ปกติ 8 2 3 2 4 2 2 2 2 3" xfId="15637"/>
    <cellStyle name="ปกติ 8 2 3 2 4 2 2 2 3" xfId="9114"/>
    <cellStyle name="ปกติ 8 2 3 2 4 2 2 2 3 2" xfId="17530"/>
    <cellStyle name="ปกติ 8 2 3 2 4 2 2 2 4" xfId="10226"/>
    <cellStyle name="ปกติ 8 2 3 2 4 2 2 2 4 2" xfId="18204"/>
    <cellStyle name="ปกติ 8 2 3 2 4 2 2 2 5" xfId="13791"/>
    <cellStyle name="ปกติ 8 2 3 2 4 2 2 3" xfId="7574"/>
    <cellStyle name="ปกติ 8 2 3 2 4 2 2 3 2" xfId="13027"/>
    <cellStyle name="ปกติ 8 2 3 2 4 2 2 3 2 2" xfId="20978"/>
    <cellStyle name="ปกติ 8 2 3 2 4 2 2 3 3" xfId="16571"/>
    <cellStyle name="ปกติ 8 2 3 2 4 2 2 4" xfId="5109"/>
    <cellStyle name="ปกติ 8 2 3 2 4 2 2 4 2" xfId="11146"/>
    <cellStyle name="ปกติ 8 2 3 2 4 2 2 4 2 2" xfId="19114"/>
    <cellStyle name="ปกติ 8 2 3 2 4 2 2 4 3" xfId="14705"/>
    <cellStyle name="ปกติ 8 2 3 2 4 2 2 5" xfId="21983"/>
    <cellStyle name="ปกติ 8 2 3 2 4 2 3" xfId="3805"/>
    <cellStyle name="ปกติ 8 2 3 2 4 2 3 2" xfId="6133"/>
    <cellStyle name="ปกติ 8 2 3 2 4 2 3 2 2" xfId="12087"/>
    <cellStyle name="ปกติ 8 2 3 2 4 2 3 2 2 2" xfId="20045"/>
    <cellStyle name="ปกติ 8 2 3 2 4 2 3 2 3" xfId="15636"/>
    <cellStyle name="ปกติ 8 2 3 2 4 2 3 3" xfId="9115"/>
    <cellStyle name="ปกติ 8 2 3 2 4 2 3 3 2" xfId="17531"/>
    <cellStyle name="ปกติ 8 2 3 2 4 2 3 4" xfId="10227"/>
    <cellStyle name="ปกติ 8 2 3 2 4 2 3 4 2" xfId="18205"/>
    <cellStyle name="ปกติ 8 2 3 2 4 2 3 5" xfId="13792"/>
    <cellStyle name="ปกติ 8 2 3 2 4 2 4" xfId="7573"/>
    <cellStyle name="ปกติ 8 2 3 2 4 2 4 2" xfId="13026"/>
    <cellStyle name="ปกติ 8 2 3 2 4 2 4 2 2" xfId="20977"/>
    <cellStyle name="ปกติ 8 2 3 2 4 2 4 3" xfId="16570"/>
    <cellStyle name="ปกติ 8 2 3 2 4 2 5" xfId="5108"/>
    <cellStyle name="ปกติ 8 2 3 2 4 2 5 2" xfId="11145"/>
    <cellStyle name="ปกติ 8 2 3 2 4 2 5 2 2" xfId="19113"/>
    <cellStyle name="ปกติ 8 2 3 2 4 2 5 3" xfId="14704"/>
    <cellStyle name="ปกติ 8 2 3 2 4 2 6" xfId="21982"/>
    <cellStyle name="ปกติ 8 2 3 2 4 3" xfId="3806"/>
    <cellStyle name="ปกติ 8 2 3 2 4 3 2" xfId="3807"/>
    <cellStyle name="ปกติ 8 2 3 2 4 3 2 2" xfId="6135"/>
    <cellStyle name="ปกติ 8 2 3 2 4 3 2 2 2" xfId="12089"/>
    <cellStyle name="ปกติ 8 2 3 2 4 3 2 2 2 2" xfId="20047"/>
    <cellStyle name="ปกติ 8 2 3 2 4 3 2 2 3" xfId="15638"/>
    <cellStyle name="ปกติ 8 2 3 2 4 3 2 3" xfId="9116"/>
    <cellStyle name="ปกติ 8 2 3 2 4 3 2 3 2" xfId="17532"/>
    <cellStyle name="ปกติ 8 2 3 2 4 3 2 4" xfId="10228"/>
    <cellStyle name="ปกติ 8 2 3 2 4 3 2 4 2" xfId="18206"/>
    <cellStyle name="ปกติ 8 2 3 2 4 3 2 5" xfId="13793"/>
    <cellStyle name="ปกติ 8 2 3 2 4 3 3" xfId="7575"/>
    <cellStyle name="ปกติ 8 2 3 2 4 3 3 2" xfId="13028"/>
    <cellStyle name="ปกติ 8 2 3 2 4 3 3 2 2" xfId="20979"/>
    <cellStyle name="ปกติ 8 2 3 2 4 3 3 3" xfId="16572"/>
    <cellStyle name="ปกติ 8 2 3 2 4 3 4" xfId="5110"/>
    <cellStyle name="ปกติ 8 2 3 2 4 3 4 2" xfId="11147"/>
    <cellStyle name="ปกติ 8 2 3 2 4 3 4 2 2" xfId="19115"/>
    <cellStyle name="ปกติ 8 2 3 2 4 3 4 3" xfId="14706"/>
    <cellStyle name="ปกติ 8 2 3 2 4 3 5" xfId="21984"/>
    <cellStyle name="ปกติ 8 2 3 2 4 4" xfId="3808"/>
    <cellStyle name="ปกติ 8 2 3 2 4 4 2" xfId="6132"/>
    <cellStyle name="ปกติ 8 2 3 2 4 4 2 2" xfId="12086"/>
    <cellStyle name="ปกติ 8 2 3 2 4 4 2 2 2" xfId="20044"/>
    <cellStyle name="ปกติ 8 2 3 2 4 4 2 3" xfId="15635"/>
    <cellStyle name="ปกติ 8 2 3 2 4 4 3" xfId="9117"/>
    <cellStyle name="ปกติ 8 2 3 2 4 4 3 2" xfId="17533"/>
    <cellStyle name="ปกติ 8 2 3 2 4 4 4" xfId="10229"/>
    <cellStyle name="ปกติ 8 2 3 2 4 4 4 2" xfId="18207"/>
    <cellStyle name="ปกติ 8 2 3 2 4 4 5" xfId="13794"/>
    <cellStyle name="ปกติ 8 2 3 2 4 5" xfId="7572"/>
    <cellStyle name="ปกติ 8 2 3 2 4 5 2" xfId="13025"/>
    <cellStyle name="ปกติ 8 2 3 2 4 5 2 2" xfId="20976"/>
    <cellStyle name="ปกติ 8 2 3 2 4 5 3" xfId="16569"/>
    <cellStyle name="ปกติ 8 2 3 2 4 6" xfId="5107"/>
    <cellStyle name="ปกติ 8 2 3 2 4 6 2" xfId="11144"/>
    <cellStyle name="ปกติ 8 2 3 2 4 6 2 2" xfId="19112"/>
    <cellStyle name="ปกติ 8 2 3 2 4 6 3" xfId="14703"/>
    <cellStyle name="ปกติ 8 2 3 2 4 7" xfId="21981"/>
    <cellStyle name="ปกติ 8 2 3 2 5" xfId="3809"/>
    <cellStyle name="ปกติ 8 2 3 2 5 2" xfId="3810"/>
    <cellStyle name="ปกติ 8 2 3 2 5 2 2" xfId="3811"/>
    <cellStyle name="ปกติ 8 2 3 2 5 2 2 2" xfId="6137"/>
    <cellStyle name="ปกติ 8 2 3 2 5 2 2 2 2" xfId="12091"/>
    <cellStyle name="ปกติ 8 2 3 2 5 2 2 2 2 2" xfId="20049"/>
    <cellStyle name="ปกติ 8 2 3 2 5 2 2 2 3" xfId="15640"/>
    <cellStyle name="ปกติ 8 2 3 2 5 2 2 3" xfId="9118"/>
    <cellStyle name="ปกติ 8 2 3 2 5 2 2 3 2" xfId="17534"/>
    <cellStyle name="ปกติ 8 2 3 2 5 2 2 4" xfId="10230"/>
    <cellStyle name="ปกติ 8 2 3 2 5 2 2 4 2" xfId="18208"/>
    <cellStyle name="ปกติ 8 2 3 2 5 2 2 5" xfId="13795"/>
    <cellStyle name="ปกติ 8 2 3 2 5 2 3" xfId="7577"/>
    <cellStyle name="ปกติ 8 2 3 2 5 2 3 2" xfId="13030"/>
    <cellStyle name="ปกติ 8 2 3 2 5 2 3 2 2" xfId="20981"/>
    <cellStyle name="ปกติ 8 2 3 2 5 2 3 3" xfId="16574"/>
    <cellStyle name="ปกติ 8 2 3 2 5 2 4" xfId="5112"/>
    <cellStyle name="ปกติ 8 2 3 2 5 2 4 2" xfId="11149"/>
    <cellStyle name="ปกติ 8 2 3 2 5 2 4 2 2" xfId="19117"/>
    <cellStyle name="ปกติ 8 2 3 2 5 2 4 3" xfId="14708"/>
    <cellStyle name="ปกติ 8 2 3 2 5 2 5" xfId="21986"/>
    <cellStyle name="ปกติ 8 2 3 2 5 3" xfId="3812"/>
    <cellStyle name="ปกติ 8 2 3 2 5 3 2" xfId="6136"/>
    <cellStyle name="ปกติ 8 2 3 2 5 3 2 2" xfId="12090"/>
    <cellStyle name="ปกติ 8 2 3 2 5 3 2 2 2" xfId="20048"/>
    <cellStyle name="ปกติ 8 2 3 2 5 3 2 3" xfId="15639"/>
    <cellStyle name="ปกติ 8 2 3 2 5 3 3" xfId="9119"/>
    <cellStyle name="ปกติ 8 2 3 2 5 3 3 2" xfId="17535"/>
    <cellStyle name="ปกติ 8 2 3 2 5 3 4" xfId="10231"/>
    <cellStyle name="ปกติ 8 2 3 2 5 3 4 2" xfId="18209"/>
    <cellStyle name="ปกติ 8 2 3 2 5 3 5" xfId="13796"/>
    <cellStyle name="ปกติ 8 2 3 2 5 4" xfId="7576"/>
    <cellStyle name="ปกติ 8 2 3 2 5 4 2" xfId="13029"/>
    <cellStyle name="ปกติ 8 2 3 2 5 4 2 2" xfId="20980"/>
    <cellStyle name="ปกติ 8 2 3 2 5 4 3" xfId="16573"/>
    <cellStyle name="ปกติ 8 2 3 2 5 5" xfId="5111"/>
    <cellStyle name="ปกติ 8 2 3 2 5 5 2" xfId="11148"/>
    <cellStyle name="ปกติ 8 2 3 2 5 5 2 2" xfId="19116"/>
    <cellStyle name="ปกติ 8 2 3 2 5 5 3" xfId="14707"/>
    <cellStyle name="ปกติ 8 2 3 2 5 6" xfId="21985"/>
    <cellStyle name="ปกติ 8 2 3 2 6" xfId="3813"/>
    <cellStyle name="ปกติ 8 2 3 2 6 2" xfId="3814"/>
    <cellStyle name="ปกติ 8 2 3 2 6 2 2" xfId="3815"/>
    <cellStyle name="ปกติ 8 2 3 2 6 2 2 2" xfId="6139"/>
    <cellStyle name="ปกติ 8 2 3 2 6 2 2 2 2" xfId="12093"/>
    <cellStyle name="ปกติ 8 2 3 2 6 2 2 2 2 2" xfId="20051"/>
    <cellStyle name="ปกติ 8 2 3 2 6 2 2 2 3" xfId="15642"/>
    <cellStyle name="ปกติ 8 2 3 2 6 2 2 3" xfId="9120"/>
    <cellStyle name="ปกติ 8 2 3 2 6 2 2 3 2" xfId="17536"/>
    <cellStyle name="ปกติ 8 2 3 2 6 2 2 4" xfId="10232"/>
    <cellStyle name="ปกติ 8 2 3 2 6 2 2 4 2" xfId="18210"/>
    <cellStyle name="ปกติ 8 2 3 2 6 2 2 5" xfId="13797"/>
    <cellStyle name="ปกติ 8 2 3 2 6 2 3" xfId="7579"/>
    <cellStyle name="ปกติ 8 2 3 2 6 2 3 2" xfId="13032"/>
    <cellStyle name="ปกติ 8 2 3 2 6 2 3 2 2" xfId="20983"/>
    <cellStyle name="ปกติ 8 2 3 2 6 2 3 3" xfId="16576"/>
    <cellStyle name="ปกติ 8 2 3 2 6 2 4" xfId="5114"/>
    <cellStyle name="ปกติ 8 2 3 2 6 2 4 2" xfId="11151"/>
    <cellStyle name="ปกติ 8 2 3 2 6 2 4 2 2" xfId="19119"/>
    <cellStyle name="ปกติ 8 2 3 2 6 2 4 3" xfId="14710"/>
    <cellStyle name="ปกติ 8 2 3 2 6 2 5" xfId="21988"/>
    <cellStyle name="ปกติ 8 2 3 2 6 3" xfId="3816"/>
    <cellStyle name="ปกติ 8 2 3 2 6 3 2" xfId="6138"/>
    <cellStyle name="ปกติ 8 2 3 2 6 3 2 2" xfId="12092"/>
    <cellStyle name="ปกติ 8 2 3 2 6 3 2 2 2" xfId="20050"/>
    <cellStyle name="ปกติ 8 2 3 2 6 3 2 3" xfId="15641"/>
    <cellStyle name="ปกติ 8 2 3 2 6 3 3" xfId="9121"/>
    <cellStyle name="ปกติ 8 2 3 2 6 3 3 2" xfId="17537"/>
    <cellStyle name="ปกติ 8 2 3 2 6 3 4" xfId="10233"/>
    <cellStyle name="ปกติ 8 2 3 2 6 3 4 2" xfId="18211"/>
    <cellStyle name="ปกติ 8 2 3 2 6 3 5" xfId="13798"/>
    <cellStyle name="ปกติ 8 2 3 2 6 4" xfId="7578"/>
    <cellStyle name="ปกติ 8 2 3 2 6 4 2" xfId="13031"/>
    <cellStyle name="ปกติ 8 2 3 2 6 4 2 2" xfId="20982"/>
    <cellStyle name="ปกติ 8 2 3 2 6 4 3" xfId="16575"/>
    <cellStyle name="ปกติ 8 2 3 2 6 5" xfId="5113"/>
    <cellStyle name="ปกติ 8 2 3 2 6 5 2" xfId="11150"/>
    <cellStyle name="ปกติ 8 2 3 2 6 5 2 2" xfId="19118"/>
    <cellStyle name="ปกติ 8 2 3 2 6 5 3" xfId="14709"/>
    <cellStyle name="ปกติ 8 2 3 2 6 6" xfId="21987"/>
    <cellStyle name="ปกติ 8 2 3 2 7" xfId="3817"/>
    <cellStyle name="ปกติ 8 2 3 2 7 2" xfId="3818"/>
    <cellStyle name="ปกติ 8 2 3 2 7 2 2" xfId="6140"/>
    <cellStyle name="ปกติ 8 2 3 2 7 2 2 2" xfId="12094"/>
    <cellStyle name="ปกติ 8 2 3 2 7 2 2 2 2" xfId="20052"/>
    <cellStyle name="ปกติ 8 2 3 2 7 2 2 3" xfId="15643"/>
    <cellStyle name="ปกติ 8 2 3 2 7 2 3" xfId="9122"/>
    <cellStyle name="ปกติ 8 2 3 2 7 2 3 2" xfId="17538"/>
    <cellStyle name="ปกติ 8 2 3 2 7 2 4" xfId="10234"/>
    <cellStyle name="ปกติ 8 2 3 2 7 2 4 2" xfId="18212"/>
    <cellStyle name="ปกติ 8 2 3 2 7 2 5" xfId="13799"/>
    <cellStyle name="ปกติ 8 2 3 2 7 3" xfId="7580"/>
    <cellStyle name="ปกติ 8 2 3 2 7 3 2" xfId="13033"/>
    <cellStyle name="ปกติ 8 2 3 2 7 3 2 2" xfId="20984"/>
    <cellStyle name="ปกติ 8 2 3 2 7 3 3" xfId="16577"/>
    <cellStyle name="ปกติ 8 2 3 2 7 4" xfId="5115"/>
    <cellStyle name="ปกติ 8 2 3 2 7 4 2" xfId="11152"/>
    <cellStyle name="ปกติ 8 2 3 2 7 4 2 2" xfId="19120"/>
    <cellStyle name="ปกติ 8 2 3 2 7 4 3" xfId="14711"/>
    <cellStyle name="ปกติ 8 2 3 2 7 5" xfId="21989"/>
    <cellStyle name="ปกติ 8 2 3 2 8" xfId="3819"/>
    <cellStyle name="ปกติ 8 2 3 2 8 2" xfId="6123"/>
    <cellStyle name="ปกติ 8 2 3 2 8 2 2" xfId="12077"/>
    <cellStyle name="ปกติ 8 2 3 2 8 2 2 2" xfId="20035"/>
    <cellStyle name="ปกติ 8 2 3 2 8 2 3" xfId="15626"/>
    <cellStyle name="ปกติ 8 2 3 2 8 3" xfId="9123"/>
    <cellStyle name="ปกติ 8 2 3 2 8 3 2" xfId="17539"/>
    <cellStyle name="ปกติ 8 2 3 2 8 4" xfId="10235"/>
    <cellStyle name="ปกติ 8 2 3 2 8 4 2" xfId="18213"/>
    <cellStyle name="ปกติ 8 2 3 2 8 5" xfId="13800"/>
    <cellStyle name="ปกติ 8 2 3 2 9" xfId="7563"/>
    <cellStyle name="ปกติ 8 2 3 2 9 2" xfId="13016"/>
    <cellStyle name="ปกติ 8 2 3 2 9 2 2" xfId="20967"/>
    <cellStyle name="ปกติ 8 2 3 2 9 3" xfId="16560"/>
    <cellStyle name="ปกติ 8 2 3 3" xfId="3820"/>
    <cellStyle name="ปกติ 8 2 3 3 2" xfId="3821"/>
    <cellStyle name="ปกติ 8 2 3 3 2 2" xfId="3822"/>
    <cellStyle name="ปกติ 8 2 3 3 2 2 2" xfId="3823"/>
    <cellStyle name="ปกติ 8 2 3 3 2 2 2 2" xfId="6143"/>
    <cellStyle name="ปกติ 8 2 3 3 2 2 2 2 2" xfId="12097"/>
    <cellStyle name="ปกติ 8 2 3 3 2 2 2 2 2 2" xfId="20055"/>
    <cellStyle name="ปกติ 8 2 3 3 2 2 2 2 3" xfId="15646"/>
    <cellStyle name="ปกติ 8 2 3 3 2 2 2 3" xfId="9124"/>
    <cellStyle name="ปกติ 8 2 3 3 2 2 2 3 2" xfId="17540"/>
    <cellStyle name="ปกติ 8 2 3 3 2 2 2 4" xfId="10236"/>
    <cellStyle name="ปกติ 8 2 3 3 2 2 2 4 2" xfId="18214"/>
    <cellStyle name="ปกติ 8 2 3 3 2 2 2 5" xfId="13801"/>
    <cellStyle name="ปกติ 8 2 3 3 2 2 3" xfId="7583"/>
    <cellStyle name="ปกติ 8 2 3 3 2 2 3 2" xfId="13036"/>
    <cellStyle name="ปกติ 8 2 3 3 2 2 3 2 2" xfId="20987"/>
    <cellStyle name="ปกติ 8 2 3 3 2 2 3 3" xfId="16580"/>
    <cellStyle name="ปกติ 8 2 3 3 2 2 4" xfId="5118"/>
    <cellStyle name="ปกติ 8 2 3 3 2 2 4 2" xfId="11155"/>
    <cellStyle name="ปกติ 8 2 3 3 2 2 4 2 2" xfId="19123"/>
    <cellStyle name="ปกติ 8 2 3 3 2 2 4 3" xfId="14714"/>
    <cellStyle name="ปกติ 8 2 3 3 2 2 5" xfId="21992"/>
    <cellStyle name="ปกติ 8 2 3 3 2 3" xfId="3824"/>
    <cellStyle name="ปกติ 8 2 3 3 2 3 2" xfId="6142"/>
    <cellStyle name="ปกติ 8 2 3 3 2 3 2 2" xfId="12096"/>
    <cellStyle name="ปกติ 8 2 3 3 2 3 2 2 2" xfId="20054"/>
    <cellStyle name="ปกติ 8 2 3 3 2 3 2 3" xfId="15645"/>
    <cellStyle name="ปกติ 8 2 3 3 2 3 3" xfId="9125"/>
    <cellStyle name="ปกติ 8 2 3 3 2 3 3 2" xfId="17541"/>
    <cellStyle name="ปกติ 8 2 3 3 2 3 4" xfId="10237"/>
    <cellStyle name="ปกติ 8 2 3 3 2 3 4 2" xfId="18215"/>
    <cellStyle name="ปกติ 8 2 3 3 2 3 5" xfId="13802"/>
    <cellStyle name="ปกติ 8 2 3 3 2 4" xfId="7582"/>
    <cellStyle name="ปกติ 8 2 3 3 2 4 2" xfId="13035"/>
    <cellStyle name="ปกติ 8 2 3 3 2 4 2 2" xfId="20986"/>
    <cellStyle name="ปกติ 8 2 3 3 2 4 3" xfId="16579"/>
    <cellStyle name="ปกติ 8 2 3 3 2 5" xfId="5117"/>
    <cellStyle name="ปกติ 8 2 3 3 2 5 2" xfId="11154"/>
    <cellStyle name="ปกติ 8 2 3 3 2 5 2 2" xfId="19122"/>
    <cellStyle name="ปกติ 8 2 3 3 2 5 3" xfId="14713"/>
    <cellStyle name="ปกติ 8 2 3 3 2 6" xfId="21991"/>
    <cellStyle name="ปกติ 8 2 3 3 3" xfId="3825"/>
    <cellStyle name="ปกติ 8 2 3 3 3 2" xfId="3826"/>
    <cellStyle name="ปกติ 8 2 3 3 3 2 2" xfId="6144"/>
    <cellStyle name="ปกติ 8 2 3 3 3 2 2 2" xfId="12098"/>
    <cellStyle name="ปกติ 8 2 3 3 3 2 2 2 2" xfId="20056"/>
    <cellStyle name="ปกติ 8 2 3 3 3 2 2 3" xfId="15647"/>
    <cellStyle name="ปกติ 8 2 3 3 3 2 3" xfId="9126"/>
    <cellStyle name="ปกติ 8 2 3 3 3 2 3 2" xfId="17542"/>
    <cellStyle name="ปกติ 8 2 3 3 3 2 4" xfId="10238"/>
    <cellStyle name="ปกติ 8 2 3 3 3 2 4 2" xfId="18216"/>
    <cellStyle name="ปกติ 8 2 3 3 3 2 5" xfId="13803"/>
    <cellStyle name="ปกติ 8 2 3 3 3 3" xfId="7584"/>
    <cellStyle name="ปกติ 8 2 3 3 3 3 2" xfId="13037"/>
    <cellStyle name="ปกติ 8 2 3 3 3 3 2 2" xfId="20988"/>
    <cellStyle name="ปกติ 8 2 3 3 3 3 3" xfId="16581"/>
    <cellStyle name="ปกติ 8 2 3 3 3 4" xfId="5119"/>
    <cellStyle name="ปกติ 8 2 3 3 3 4 2" xfId="11156"/>
    <cellStyle name="ปกติ 8 2 3 3 3 4 2 2" xfId="19124"/>
    <cellStyle name="ปกติ 8 2 3 3 3 4 3" xfId="14715"/>
    <cellStyle name="ปกติ 8 2 3 3 3 5" xfId="21993"/>
    <cellStyle name="ปกติ 8 2 3 3 4" xfId="3827"/>
    <cellStyle name="ปกติ 8 2 3 3 4 2" xfId="6141"/>
    <cellStyle name="ปกติ 8 2 3 3 4 2 2" xfId="12095"/>
    <cellStyle name="ปกติ 8 2 3 3 4 2 2 2" xfId="20053"/>
    <cellStyle name="ปกติ 8 2 3 3 4 2 3" xfId="15644"/>
    <cellStyle name="ปกติ 8 2 3 3 4 3" xfId="9127"/>
    <cellStyle name="ปกติ 8 2 3 3 4 3 2" xfId="17543"/>
    <cellStyle name="ปกติ 8 2 3 3 4 4" xfId="10239"/>
    <cellStyle name="ปกติ 8 2 3 3 4 4 2" xfId="18217"/>
    <cellStyle name="ปกติ 8 2 3 3 4 5" xfId="13804"/>
    <cellStyle name="ปกติ 8 2 3 3 5" xfId="7581"/>
    <cellStyle name="ปกติ 8 2 3 3 5 2" xfId="13034"/>
    <cellStyle name="ปกติ 8 2 3 3 5 2 2" xfId="20985"/>
    <cellStyle name="ปกติ 8 2 3 3 5 3" xfId="16578"/>
    <cellStyle name="ปกติ 8 2 3 3 6" xfId="5116"/>
    <cellStyle name="ปกติ 8 2 3 3 6 2" xfId="11153"/>
    <cellStyle name="ปกติ 8 2 3 3 6 2 2" xfId="19121"/>
    <cellStyle name="ปกติ 8 2 3 3 6 3" xfId="14712"/>
    <cellStyle name="ปกติ 8 2 3 3 7" xfId="21990"/>
    <cellStyle name="ปกติ 8 2 3 4" xfId="3828"/>
    <cellStyle name="ปกติ 8 2 3 4 2" xfId="3829"/>
    <cellStyle name="ปกติ 8 2 3 4 2 2" xfId="3830"/>
    <cellStyle name="ปกติ 8 2 3 4 2 2 2" xfId="3831"/>
    <cellStyle name="ปกติ 8 2 3 4 2 2 2 2" xfId="6147"/>
    <cellStyle name="ปกติ 8 2 3 4 2 2 2 2 2" xfId="12101"/>
    <cellStyle name="ปกติ 8 2 3 4 2 2 2 2 2 2" xfId="20059"/>
    <cellStyle name="ปกติ 8 2 3 4 2 2 2 2 3" xfId="15650"/>
    <cellStyle name="ปกติ 8 2 3 4 2 2 2 3" xfId="9128"/>
    <cellStyle name="ปกติ 8 2 3 4 2 2 2 3 2" xfId="17544"/>
    <cellStyle name="ปกติ 8 2 3 4 2 2 2 4" xfId="10240"/>
    <cellStyle name="ปกติ 8 2 3 4 2 2 2 4 2" xfId="18218"/>
    <cellStyle name="ปกติ 8 2 3 4 2 2 2 5" xfId="13805"/>
    <cellStyle name="ปกติ 8 2 3 4 2 2 3" xfId="7587"/>
    <cellStyle name="ปกติ 8 2 3 4 2 2 3 2" xfId="13040"/>
    <cellStyle name="ปกติ 8 2 3 4 2 2 3 2 2" xfId="20991"/>
    <cellStyle name="ปกติ 8 2 3 4 2 2 3 3" xfId="16584"/>
    <cellStyle name="ปกติ 8 2 3 4 2 2 4" xfId="5122"/>
    <cellStyle name="ปกติ 8 2 3 4 2 2 4 2" xfId="11159"/>
    <cellStyle name="ปกติ 8 2 3 4 2 2 4 2 2" xfId="19127"/>
    <cellStyle name="ปกติ 8 2 3 4 2 2 4 3" xfId="14718"/>
    <cellStyle name="ปกติ 8 2 3 4 2 2 5" xfId="21996"/>
    <cellStyle name="ปกติ 8 2 3 4 2 3" xfId="3832"/>
    <cellStyle name="ปกติ 8 2 3 4 2 3 2" xfId="6146"/>
    <cellStyle name="ปกติ 8 2 3 4 2 3 2 2" xfId="12100"/>
    <cellStyle name="ปกติ 8 2 3 4 2 3 2 2 2" xfId="20058"/>
    <cellStyle name="ปกติ 8 2 3 4 2 3 2 3" xfId="15649"/>
    <cellStyle name="ปกติ 8 2 3 4 2 3 3" xfId="9129"/>
    <cellStyle name="ปกติ 8 2 3 4 2 3 3 2" xfId="17545"/>
    <cellStyle name="ปกติ 8 2 3 4 2 3 4" xfId="10241"/>
    <cellStyle name="ปกติ 8 2 3 4 2 3 4 2" xfId="18219"/>
    <cellStyle name="ปกติ 8 2 3 4 2 3 5" xfId="13806"/>
    <cellStyle name="ปกติ 8 2 3 4 2 4" xfId="7586"/>
    <cellStyle name="ปกติ 8 2 3 4 2 4 2" xfId="13039"/>
    <cellStyle name="ปกติ 8 2 3 4 2 4 2 2" xfId="20990"/>
    <cellStyle name="ปกติ 8 2 3 4 2 4 3" xfId="16583"/>
    <cellStyle name="ปกติ 8 2 3 4 2 5" xfId="5121"/>
    <cellStyle name="ปกติ 8 2 3 4 2 5 2" xfId="11158"/>
    <cellStyle name="ปกติ 8 2 3 4 2 5 2 2" xfId="19126"/>
    <cellStyle name="ปกติ 8 2 3 4 2 5 3" xfId="14717"/>
    <cellStyle name="ปกติ 8 2 3 4 2 6" xfId="21995"/>
    <cellStyle name="ปกติ 8 2 3 4 3" xfId="3833"/>
    <cellStyle name="ปกติ 8 2 3 4 3 2" xfId="3834"/>
    <cellStyle name="ปกติ 8 2 3 4 3 2 2" xfId="6148"/>
    <cellStyle name="ปกติ 8 2 3 4 3 2 2 2" xfId="12102"/>
    <cellStyle name="ปกติ 8 2 3 4 3 2 2 2 2" xfId="20060"/>
    <cellStyle name="ปกติ 8 2 3 4 3 2 2 3" xfId="15651"/>
    <cellStyle name="ปกติ 8 2 3 4 3 2 3" xfId="9130"/>
    <cellStyle name="ปกติ 8 2 3 4 3 2 3 2" xfId="17546"/>
    <cellStyle name="ปกติ 8 2 3 4 3 2 4" xfId="10242"/>
    <cellStyle name="ปกติ 8 2 3 4 3 2 4 2" xfId="18220"/>
    <cellStyle name="ปกติ 8 2 3 4 3 2 5" xfId="13807"/>
    <cellStyle name="ปกติ 8 2 3 4 3 3" xfId="7588"/>
    <cellStyle name="ปกติ 8 2 3 4 3 3 2" xfId="13041"/>
    <cellStyle name="ปกติ 8 2 3 4 3 3 2 2" xfId="20992"/>
    <cellStyle name="ปกติ 8 2 3 4 3 3 3" xfId="16585"/>
    <cellStyle name="ปกติ 8 2 3 4 3 4" xfId="5123"/>
    <cellStyle name="ปกติ 8 2 3 4 3 4 2" xfId="11160"/>
    <cellStyle name="ปกติ 8 2 3 4 3 4 2 2" xfId="19128"/>
    <cellStyle name="ปกติ 8 2 3 4 3 4 3" xfId="14719"/>
    <cellStyle name="ปกติ 8 2 3 4 3 5" xfId="21997"/>
    <cellStyle name="ปกติ 8 2 3 4 4" xfId="3835"/>
    <cellStyle name="ปกติ 8 2 3 4 4 2" xfId="6145"/>
    <cellStyle name="ปกติ 8 2 3 4 4 2 2" xfId="12099"/>
    <cellStyle name="ปกติ 8 2 3 4 4 2 2 2" xfId="20057"/>
    <cellStyle name="ปกติ 8 2 3 4 4 2 3" xfId="15648"/>
    <cellStyle name="ปกติ 8 2 3 4 4 3" xfId="9131"/>
    <cellStyle name="ปกติ 8 2 3 4 4 3 2" xfId="17547"/>
    <cellStyle name="ปกติ 8 2 3 4 4 4" xfId="10243"/>
    <cellStyle name="ปกติ 8 2 3 4 4 4 2" xfId="18221"/>
    <cellStyle name="ปกติ 8 2 3 4 4 5" xfId="13808"/>
    <cellStyle name="ปกติ 8 2 3 4 5" xfId="7585"/>
    <cellStyle name="ปกติ 8 2 3 4 5 2" xfId="13038"/>
    <cellStyle name="ปกติ 8 2 3 4 5 2 2" xfId="20989"/>
    <cellStyle name="ปกติ 8 2 3 4 5 3" xfId="16582"/>
    <cellStyle name="ปกติ 8 2 3 4 6" xfId="5120"/>
    <cellStyle name="ปกติ 8 2 3 4 6 2" xfId="11157"/>
    <cellStyle name="ปกติ 8 2 3 4 6 2 2" xfId="19125"/>
    <cellStyle name="ปกติ 8 2 3 4 6 3" xfId="14716"/>
    <cellStyle name="ปกติ 8 2 3 4 7" xfId="21994"/>
    <cellStyle name="ปกติ 8 2 3 5" xfId="3836"/>
    <cellStyle name="ปกติ 8 2 3 5 2" xfId="3837"/>
    <cellStyle name="ปกติ 8 2 3 5 2 2" xfId="3838"/>
    <cellStyle name="ปกติ 8 2 3 5 2 2 2" xfId="3839"/>
    <cellStyle name="ปกติ 8 2 3 5 2 2 2 2" xfId="6151"/>
    <cellStyle name="ปกติ 8 2 3 5 2 2 2 2 2" xfId="12105"/>
    <cellStyle name="ปกติ 8 2 3 5 2 2 2 2 2 2" xfId="20063"/>
    <cellStyle name="ปกติ 8 2 3 5 2 2 2 2 3" xfId="15654"/>
    <cellStyle name="ปกติ 8 2 3 5 2 2 2 3" xfId="9132"/>
    <cellStyle name="ปกติ 8 2 3 5 2 2 2 3 2" xfId="17548"/>
    <cellStyle name="ปกติ 8 2 3 5 2 2 2 4" xfId="10244"/>
    <cellStyle name="ปกติ 8 2 3 5 2 2 2 4 2" xfId="18222"/>
    <cellStyle name="ปกติ 8 2 3 5 2 2 2 5" xfId="13809"/>
    <cellStyle name="ปกติ 8 2 3 5 2 2 3" xfId="7591"/>
    <cellStyle name="ปกติ 8 2 3 5 2 2 3 2" xfId="13044"/>
    <cellStyle name="ปกติ 8 2 3 5 2 2 3 2 2" xfId="20995"/>
    <cellStyle name="ปกติ 8 2 3 5 2 2 3 3" xfId="16588"/>
    <cellStyle name="ปกติ 8 2 3 5 2 2 4" xfId="5126"/>
    <cellStyle name="ปกติ 8 2 3 5 2 2 4 2" xfId="11163"/>
    <cellStyle name="ปกติ 8 2 3 5 2 2 4 2 2" xfId="19131"/>
    <cellStyle name="ปกติ 8 2 3 5 2 2 4 3" xfId="14722"/>
    <cellStyle name="ปกติ 8 2 3 5 2 2 5" xfId="22000"/>
    <cellStyle name="ปกติ 8 2 3 5 2 3" xfId="3840"/>
    <cellStyle name="ปกติ 8 2 3 5 2 3 2" xfId="6150"/>
    <cellStyle name="ปกติ 8 2 3 5 2 3 2 2" xfId="12104"/>
    <cellStyle name="ปกติ 8 2 3 5 2 3 2 2 2" xfId="20062"/>
    <cellStyle name="ปกติ 8 2 3 5 2 3 2 3" xfId="15653"/>
    <cellStyle name="ปกติ 8 2 3 5 2 3 3" xfId="9133"/>
    <cellStyle name="ปกติ 8 2 3 5 2 3 3 2" xfId="17549"/>
    <cellStyle name="ปกติ 8 2 3 5 2 3 4" xfId="10245"/>
    <cellStyle name="ปกติ 8 2 3 5 2 3 4 2" xfId="18223"/>
    <cellStyle name="ปกติ 8 2 3 5 2 3 5" xfId="13810"/>
    <cellStyle name="ปกติ 8 2 3 5 2 4" xfId="7590"/>
    <cellStyle name="ปกติ 8 2 3 5 2 4 2" xfId="13043"/>
    <cellStyle name="ปกติ 8 2 3 5 2 4 2 2" xfId="20994"/>
    <cellStyle name="ปกติ 8 2 3 5 2 4 3" xfId="16587"/>
    <cellStyle name="ปกติ 8 2 3 5 2 5" xfId="5125"/>
    <cellStyle name="ปกติ 8 2 3 5 2 5 2" xfId="11162"/>
    <cellStyle name="ปกติ 8 2 3 5 2 5 2 2" xfId="19130"/>
    <cellStyle name="ปกติ 8 2 3 5 2 5 3" xfId="14721"/>
    <cellStyle name="ปกติ 8 2 3 5 2 6" xfId="21999"/>
    <cellStyle name="ปกติ 8 2 3 5 3" xfId="3841"/>
    <cellStyle name="ปกติ 8 2 3 5 3 2" xfId="3842"/>
    <cellStyle name="ปกติ 8 2 3 5 3 2 2" xfId="6152"/>
    <cellStyle name="ปกติ 8 2 3 5 3 2 2 2" xfId="12106"/>
    <cellStyle name="ปกติ 8 2 3 5 3 2 2 2 2" xfId="20064"/>
    <cellStyle name="ปกติ 8 2 3 5 3 2 2 3" xfId="15655"/>
    <cellStyle name="ปกติ 8 2 3 5 3 2 3" xfId="9134"/>
    <cellStyle name="ปกติ 8 2 3 5 3 2 3 2" xfId="17550"/>
    <cellStyle name="ปกติ 8 2 3 5 3 2 4" xfId="10246"/>
    <cellStyle name="ปกติ 8 2 3 5 3 2 4 2" xfId="18224"/>
    <cellStyle name="ปกติ 8 2 3 5 3 2 5" xfId="13811"/>
    <cellStyle name="ปกติ 8 2 3 5 3 3" xfId="7592"/>
    <cellStyle name="ปกติ 8 2 3 5 3 3 2" xfId="13045"/>
    <cellStyle name="ปกติ 8 2 3 5 3 3 2 2" xfId="20996"/>
    <cellStyle name="ปกติ 8 2 3 5 3 3 3" xfId="16589"/>
    <cellStyle name="ปกติ 8 2 3 5 3 4" xfId="5127"/>
    <cellStyle name="ปกติ 8 2 3 5 3 4 2" xfId="11164"/>
    <cellStyle name="ปกติ 8 2 3 5 3 4 2 2" xfId="19132"/>
    <cellStyle name="ปกติ 8 2 3 5 3 4 3" xfId="14723"/>
    <cellStyle name="ปกติ 8 2 3 5 3 5" xfId="22001"/>
    <cellStyle name="ปกติ 8 2 3 5 4" xfId="3843"/>
    <cellStyle name="ปกติ 8 2 3 5 4 2" xfId="6149"/>
    <cellStyle name="ปกติ 8 2 3 5 4 2 2" xfId="12103"/>
    <cellStyle name="ปกติ 8 2 3 5 4 2 2 2" xfId="20061"/>
    <cellStyle name="ปกติ 8 2 3 5 4 2 3" xfId="15652"/>
    <cellStyle name="ปกติ 8 2 3 5 4 3" xfId="9135"/>
    <cellStyle name="ปกติ 8 2 3 5 4 3 2" xfId="17551"/>
    <cellStyle name="ปกติ 8 2 3 5 4 4" xfId="10247"/>
    <cellStyle name="ปกติ 8 2 3 5 4 4 2" xfId="18225"/>
    <cellStyle name="ปกติ 8 2 3 5 4 5" xfId="13812"/>
    <cellStyle name="ปกติ 8 2 3 5 5" xfId="7589"/>
    <cellStyle name="ปกติ 8 2 3 5 5 2" xfId="13042"/>
    <cellStyle name="ปกติ 8 2 3 5 5 2 2" xfId="20993"/>
    <cellStyle name="ปกติ 8 2 3 5 5 3" xfId="16586"/>
    <cellStyle name="ปกติ 8 2 3 5 6" xfId="5124"/>
    <cellStyle name="ปกติ 8 2 3 5 6 2" xfId="11161"/>
    <cellStyle name="ปกติ 8 2 3 5 6 2 2" xfId="19129"/>
    <cellStyle name="ปกติ 8 2 3 5 6 3" xfId="14720"/>
    <cellStyle name="ปกติ 8 2 3 5 7" xfId="21998"/>
    <cellStyle name="ปกติ 8 2 3 6" xfId="3844"/>
    <cellStyle name="ปกติ 8 2 3 6 2" xfId="3845"/>
    <cellStyle name="ปกติ 8 2 3 6 2 2" xfId="3846"/>
    <cellStyle name="ปกติ 8 2 3 6 2 2 2" xfId="6154"/>
    <cellStyle name="ปกติ 8 2 3 6 2 2 2 2" xfId="12108"/>
    <cellStyle name="ปกติ 8 2 3 6 2 2 2 2 2" xfId="20066"/>
    <cellStyle name="ปกติ 8 2 3 6 2 2 2 3" xfId="15657"/>
    <cellStyle name="ปกติ 8 2 3 6 2 2 3" xfId="9136"/>
    <cellStyle name="ปกติ 8 2 3 6 2 2 3 2" xfId="17552"/>
    <cellStyle name="ปกติ 8 2 3 6 2 2 4" xfId="10248"/>
    <cellStyle name="ปกติ 8 2 3 6 2 2 4 2" xfId="18226"/>
    <cellStyle name="ปกติ 8 2 3 6 2 2 5" xfId="13813"/>
    <cellStyle name="ปกติ 8 2 3 6 2 3" xfId="7594"/>
    <cellStyle name="ปกติ 8 2 3 6 2 3 2" xfId="13047"/>
    <cellStyle name="ปกติ 8 2 3 6 2 3 2 2" xfId="20998"/>
    <cellStyle name="ปกติ 8 2 3 6 2 3 3" xfId="16591"/>
    <cellStyle name="ปกติ 8 2 3 6 2 4" xfId="5129"/>
    <cellStyle name="ปกติ 8 2 3 6 2 4 2" xfId="11166"/>
    <cellStyle name="ปกติ 8 2 3 6 2 4 2 2" xfId="19134"/>
    <cellStyle name="ปกติ 8 2 3 6 2 4 3" xfId="14725"/>
    <cellStyle name="ปกติ 8 2 3 6 2 5" xfId="22003"/>
    <cellStyle name="ปกติ 8 2 3 6 3" xfId="3847"/>
    <cellStyle name="ปกติ 8 2 3 6 3 2" xfId="6153"/>
    <cellStyle name="ปกติ 8 2 3 6 3 2 2" xfId="12107"/>
    <cellStyle name="ปกติ 8 2 3 6 3 2 2 2" xfId="20065"/>
    <cellStyle name="ปกติ 8 2 3 6 3 2 3" xfId="15656"/>
    <cellStyle name="ปกติ 8 2 3 6 3 3" xfId="9137"/>
    <cellStyle name="ปกติ 8 2 3 6 3 3 2" xfId="17553"/>
    <cellStyle name="ปกติ 8 2 3 6 3 4" xfId="10249"/>
    <cellStyle name="ปกติ 8 2 3 6 3 4 2" xfId="18227"/>
    <cellStyle name="ปกติ 8 2 3 6 3 5" xfId="13814"/>
    <cellStyle name="ปกติ 8 2 3 6 4" xfId="7593"/>
    <cellStyle name="ปกติ 8 2 3 6 4 2" xfId="13046"/>
    <cellStyle name="ปกติ 8 2 3 6 4 2 2" xfId="20997"/>
    <cellStyle name="ปกติ 8 2 3 6 4 3" xfId="16590"/>
    <cellStyle name="ปกติ 8 2 3 6 5" xfId="5128"/>
    <cellStyle name="ปกติ 8 2 3 6 5 2" xfId="11165"/>
    <cellStyle name="ปกติ 8 2 3 6 5 2 2" xfId="19133"/>
    <cellStyle name="ปกติ 8 2 3 6 5 3" xfId="14724"/>
    <cellStyle name="ปกติ 8 2 3 6 6" xfId="22002"/>
    <cellStyle name="ปกติ 8 2 3 7" xfId="3848"/>
    <cellStyle name="ปกติ 8 2 3 7 2" xfId="3849"/>
    <cellStyle name="ปกติ 8 2 3 7 2 2" xfId="3850"/>
    <cellStyle name="ปกติ 8 2 3 7 2 2 2" xfId="6156"/>
    <cellStyle name="ปกติ 8 2 3 7 2 2 2 2" xfId="12110"/>
    <cellStyle name="ปกติ 8 2 3 7 2 2 2 2 2" xfId="20068"/>
    <cellStyle name="ปกติ 8 2 3 7 2 2 2 3" xfId="15659"/>
    <cellStyle name="ปกติ 8 2 3 7 2 2 3" xfId="9138"/>
    <cellStyle name="ปกติ 8 2 3 7 2 2 3 2" xfId="17554"/>
    <cellStyle name="ปกติ 8 2 3 7 2 2 4" xfId="10250"/>
    <cellStyle name="ปกติ 8 2 3 7 2 2 4 2" xfId="18228"/>
    <cellStyle name="ปกติ 8 2 3 7 2 2 5" xfId="13815"/>
    <cellStyle name="ปกติ 8 2 3 7 2 3" xfId="7596"/>
    <cellStyle name="ปกติ 8 2 3 7 2 3 2" xfId="13049"/>
    <cellStyle name="ปกติ 8 2 3 7 2 3 2 2" xfId="21000"/>
    <cellStyle name="ปกติ 8 2 3 7 2 3 3" xfId="16593"/>
    <cellStyle name="ปกติ 8 2 3 7 2 4" xfId="5131"/>
    <cellStyle name="ปกติ 8 2 3 7 2 4 2" xfId="11168"/>
    <cellStyle name="ปกติ 8 2 3 7 2 4 2 2" xfId="19136"/>
    <cellStyle name="ปกติ 8 2 3 7 2 4 3" xfId="14727"/>
    <cellStyle name="ปกติ 8 2 3 7 2 5" xfId="22005"/>
    <cellStyle name="ปกติ 8 2 3 7 3" xfId="3851"/>
    <cellStyle name="ปกติ 8 2 3 7 3 2" xfId="6155"/>
    <cellStyle name="ปกติ 8 2 3 7 3 2 2" xfId="12109"/>
    <cellStyle name="ปกติ 8 2 3 7 3 2 2 2" xfId="20067"/>
    <cellStyle name="ปกติ 8 2 3 7 3 2 3" xfId="15658"/>
    <cellStyle name="ปกติ 8 2 3 7 3 3" xfId="9139"/>
    <cellStyle name="ปกติ 8 2 3 7 3 3 2" xfId="17555"/>
    <cellStyle name="ปกติ 8 2 3 7 3 4" xfId="10251"/>
    <cellStyle name="ปกติ 8 2 3 7 3 4 2" xfId="18229"/>
    <cellStyle name="ปกติ 8 2 3 7 3 5" xfId="13816"/>
    <cellStyle name="ปกติ 8 2 3 7 4" xfId="7595"/>
    <cellStyle name="ปกติ 8 2 3 7 4 2" xfId="13048"/>
    <cellStyle name="ปกติ 8 2 3 7 4 2 2" xfId="20999"/>
    <cellStyle name="ปกติ 8 2 3 7 4 3" xfId="16592"/>
    <cellStyle name="ปกติ 8 2 3 7 5" xfId="5130"/>
    <cellStyle name="ปกติ 8 2 3 7 5 2" xfId="11167"/>
    <cellStyle name="ปกติ 8 2 3 7 5 2 2" xfId="19135"/>
    <cellStyle name="ปกติ 8 2 3 7 5 3" xfId="14726"/>
    <cellStyle name="ปกติ 8 2 3 7 6" xfId="22004"/>
    <cellStyle name="ปกติ 8 2 3 8" xfId="3852"/>
    <cellStyle name="ปกติ 8 2 3 8 2" xfId="3853"/>
    <cellStyle name="ปกติ 8 2 3 8 2 2" xfId="6157"/>
    <cellStyle name="ปกติ 8 2 3 8 2 2 2" xfId="12111"/>
    <cellStyle name="ปกติ 8 2 3 8 2 2 2 2" xfId="20069"/>
    <cellStyle name="ปกติ 8 2 3 8 2 2 3" xfId="15660"/>
    <cellStyle name="ปกติ 8 2 3 8 2 3" xfId="9140"/>
    <cellStyle name="ปกติ 8 2 3 8 2 3 2" xfId="17556"/>
    <cellStyle name="ปกติ 8 2 3 8 2 4" xfId="10252"/>
    <cellStyle name="ปกติ 8 2 3 8 2 4 2" xfId="18230"/>
    <cellStyle name="ปกติ 8 2 3 8 2 5" xfId="13817"/>
    <cellStyle name="ปกติ 8 2 3 8 3" xfId="7597"/>
    <cellStyle name="ปกติ 8 2 3 8 3 2" xfId="13050"/>
    <cellStyle name="ปกติ 8 2 3 8 3 2 2" xfId="21001"/>
    <cellStyle name="ปกติ 8 2 3 8 3 3" xfId="16594"/>
    <cellStyle name="ปกติ 8 2 3 8 4" xfId="5132"/>
    <cellStyle name="ปกติ 8 2 3 8 4 2" xfId="11169"/>
    <cellStyle name="ปกติ 8 2 3 8 4 2 2" xfId="19137"/>
    <cellStyle name="ปกติ 8 2 3 8 4 3" xfId="14728"/>
    <cellStyle name="ปกติ 8 2 3 8 5" xfId="22006"/>
    <cellStyle name="ปกติ 8 2 3 9" xfId="3854"/>
    <cellStyle name="ปกติ 8 2 3 9 2" xfId="6122"/>
    <cellStyle name="ปกติ 8 2 3 9 2 2" xfId="12076"/>
    <cellStyle name="ปกติ 8 2 3 9 2 2 2" xfId="20034"/>
    <cellStyle name="ปกติ 8 2 3 9 2 3" xfId="15625"/>
    <cellStyle name="ปกติ 8 2 3 9 3" xfId="9141"/>
    <cellStyle name="ปกติ 8 2 3 9 3 2" xfId="17557"/>
    <cellStyle name="ปกติ 8 2 3 9 4" xfId="10253"/>
    <cellStyle name="ปกติ 8 2 3 9 4 2" xfId="18231"/>
    <cellStyle name="ปกติ 8 2 3 9 5" xfId="13818"/>
    <cellStyle name="ปกติ 8 2 4" xfId="3855"/>
    <cellStyle name="ปกติ 8 2 4 10" xfId="5133"/>
    <cellStyle name="ปกติ 8 2 4 10 2" xfId="11170"/>
    <cellStyle name="ปกติ 8 2 4 10 2 2" xfId="19138"/>
    <cellStyle name="ปกติ 8 2 4 10 3" xfId="14729"/>
    <cellStyle name="ปกติ 8 2 4 11" xfId="22007"/>
    <cellStyle name="ปกติ 8 2 4 2" xfId="3856"/>
    <cellStyle name="ปกติ 8 2 4 2 2" xfId="3857"/>
    <cellStyle name="ปกติ 8 2 4 2 2 2" xfId="3858"/>
    <cellStyle name="ปกติ 8 2 4 2 2 2 2" xfId="3859"/>
    <cellStyle name="ปกติ 8 2 4 2 2 2 2 2" xfId="6161"/>
    <cellStyle name="ปกติ 8 2 4 2 2 2 2 2 2" xfId="12115"/>
    <cellStyle name="ปกติ 8 2 4 2 2 2 2 2 2 2" xfId="20073"/>
    <cellStyle name="ปกติ 8 2 4 2 2 2 2 2 3" xfId="15664"/>
    <cellStyle name="ปกติ 8 2 4 2 2 2 2 3" xfId="9142"/>
    <cellStyle name="ปกติ 8 2 4 2 2 2 2 3 2" xfId="17558"/>
    <cellStyle name="ปกติ 8 2 4 2 2 2 2 4" xfId="10254"/>
    <cellStyle name="ปกติ 8 2 4 2 2 2 2 4 2" xfId="18232"/>
    <cellStyle name="ปกติ 8 2 4 2 2 2 2 5" xfId="13819"/>
    <cellStyle name="ปกติ 8 2 4 2 2 2 3" xfId="7601"/>
    <cellStyle name="ปกติ 8 2 4 2 2 2 3 2" xfId="13054"/>
    <cellStyle name="ปกติ 8 2 4 2 2 2 3 2 2" xfId="21005"/>
    <cellStyle name="ปกติ 8 2 4 2 2 2 3 3" xfId="16598"/>
    <cellStyle name="ปกติ 8 2 4 2 2 2 4" xfId="5136"/>
    <cellStyle name="ปกติ 8 2 4 2 2 2 4 2" xfId="11173"/>
    <cellStyle name="ปกติ 8 2 4 2 2 2 4 2 2" xfId="19141"/>
    <cellStyle name="ปกติ 8 2 4 2 2 2 4 3" xfId="14732"/>
    <cellStyle name="ปกติ 8 2 4 2 2 2 5" xfId="22010"/>
    <cellStyle name="ปกติ 8 2 4 2 2 3" xfId="3860"/>
    <cellStyle name="ปกติ 8 2 4 2 2 3 2" xfId="6160"/>
    <cellStyle name="ปกติ 8 2 4 2 2 3 2 2" xfId="12114"/>
    <cellStyle name="ปกติ 8 2 4 2 2 3 2 2 2" xfId="20072"/>
    <cellStyle name="ปกติ 8 2 4 2 2 3 2 3" xfId="15663"/>
    <cellStyle name="ปกติ 8 2 4 2 2 3 3" xfId="9143"/>
    <cellStyle name="ปกติ 8 2 4 2 2 3 3 2" xfId="17559"/>
    <cellStyle name="ปกติ 8 2 4 2 2 3 4" xfId="10255"/>
    <cellStyle name="ปกติ 8 2 4 2 2 3 4 2" xfId="18233"/>
    <cellStyle name="ปกติ 8 2 4 2 2 3 5" xfId="13820"/>
    <cellStyle name="ปกติ 8 2 4 2 2 4" xfId="7600"/>
    <cellStyle name="ปกติ 8 2 4 2 2 4 2" xfId="13053"/>
    <cellStyle name="ปกติ 8 2 4 2 2 4 2 2" xfId="21004"/>
    <cellStyle name="ปกติ 8 2 4 2 2 4 3" xfId="16597"/>
    <cellStyle name="ปกติ 8 2 4 2 2 5" xfId="5135"/>
    <cellStyle name="ปกติ 8 2 4 2 2 5 2" xfId="11172"/>
    <cellStyle name="ปกติ 8 2 4 2 2 5 2 2" xfId="19140"/>
    <cellStyle name="ปกติ 8 2 4 2 2 5 3" xfId="14731"/>
    <cellStyle name="ปกติ 8 2 4 2 2 6" xfId="22009"/>
    <cellStyle name="ปกติ 8 2 4 2 3" xfId="3861"/>
    <cellStyle name="ปกติ 8 2 4 2 3 2" xfId="3862"/>
    <cellStyle name="ปกติ 8 2 4 2 3 2 2" xfId="6162"/>
    <cellStyle name="ปกติ 8 2 4 2 3 2 2 2" xfId="12116"/>
    <cellStyle name="ปกติ 8 2 4 2 3 2 2 2 2" xfId="20074"/>
    <cellStyle name="ปกติ 8 2 4 2 3 2 2 3" xfId="15665"/>
    <cellStyle name="ปกติ 8 2 4 2 3 2 3" xfId="9144"/>
    <cellStyle name="ปกติ 8 2 4 2 3 2 3 2" xfId="17560"/>
    <cellStyle name="ปกติ 8 2 4 2 3 2 4" xfId="10256"/>
    <cellStyle name="ปกติ 8 2 4 2 3 2 4 2" xfId="18234"/>
    <cellStyle name="ปกติ 8 2 4 2 3 2 5" xfId="13821"/>
    <cellStyle name="ปกติ 8 2 4 2 3 3" xfId="7602"/>
    <cellStyle name="ปกติ 8 2 4 2 3 3 2" xfId="13055"/>
    <cellStyle name="ปกติ 8 2 4 2 3 3 2 2" xfId="21006"/>
    <cellStyle name="ปกติ 8 2 4 2 3 3 3" xfId="16599"/>
    <cellStyle name="ปกติ 8 2 4 2 3 4" xfId="5137"/>
    <cellStyle name="ปกติ 8 2 4 2 3 4 2" xfId="11174"/>
    <cellStyle name="ปกติ 8 2 4 2 3 4 2 2" xfId="19142"/>
    <cellStyle name="ปกติ 8 2 4 2 3 4 3" xfId="14733"/>
    <cellStyle name="ปกติ 8 2 4 2 3 5" xfId="22011"/>
    <cellStyle name="ปกติ 8 2 4 2 4" xfId="3863"/>
    <cellStyle name="ปกติ 8 2 4 2 4 2" xfId="6159"/>
    <cellStyle name="ปกติ 8 2 4 2 4 2 2" xfId="12113"/>
    <cellStyle name="ปกติ 8 2 4 2 4 2 2 2" xfId="20071"/>
    <cellStyle name="ปกติ 8 2 4 2 4 2 3" xfId="15662"/>
    <cellStyle name="ปกติ 8 2 4 2 4 3" xfId="9145"/>
    <cellStyle name="ปกติ 8 2 4 2 4 3 2" xfId="17561"/>
    <cellStyle name="ปกติ 8 2 4 2 4 4" xfId="10257"/>
    <cellStyle name="ปกติ 8 2 4 2 4 4 2" xfId="18235"/>
    <cellStyle name="ปกติ 8 2 4 2 4 5" xfId="13822"/>
    <cellStyle name="ปกติ 8 2 4 2 5" xfId="7599"/>
    <cellStyle name="ปกติ 8 2 4 2 5 2" xfId="13052"/>
    <cellStyle name="ปกติ 8 2 4 2 5 2 2" xfId="21003"/>
    <cellStyle name="ปกติ 8 2 4 2 5 3" xfId="16596"/>
    <cellStyle name="ปกติ 8 2 4 2 6" xfId="5134"/>
    <cellStyle name="ปกติ 8 2 4 2 6 2" xfId="11171"/>
    <cellStyle name="ปกติ 8 2 4 2 6 2 2" xfId="19139"/>
    <cellStyle name="ปกติ 8 2 4 2 6 3" xfId="14730"/>
    <cellStyle name="ปกติ 8 2 4 2 7" xfId="22008"/>
    <cellStyle name="ปกติ 8 2 4 3" xfId="3864"/>
    <cellStyle name="ปกติ 8 2 4 3 2" xfId="3865"/>
    <cellStyle name="ปกติ 8 2 4 3 2 2" xfId="3866"/>
    <cellStyle name="ปกติ 8 2 4 3 2 2 2" xfId="3867"/>
    <cellStyle name="ปกติ 8 2 4 3 2 2 2 2" xfId="6165"/>
    <cellStyle name="ปกติ 8 2 4 3 2 2 2 2 2" xfId="12119"/>
    <cellStyle name="ปกติ 8 2 4 3 2 2 2 2 2 2" xfId="20077"/>
    <cellStyle name="ปกติ 8 2 4 3 2 2 2 2 3" xfId="15668"/>
    <cellStyle name="ปกติ 8 2 4 3 2 2 2 3" xfId="9146"/>
    <cellStyle name="ปกติ 8 2 4 3 2 2 2 3 2" xfId="17562"/>
    <cellStyle name="ปกติ 8 2 4 3 2 2 2 4" xfId="10258"/>
    <cellStyle name="ปกติ 8 2 4 3 2 2 2 4 2" xfId="18236"/>
    <cellStyle name="ปกติ 8 2 4 3 2 2 2 5" xfId="13823"/>
    <cellStyle name="ปกติ 8 2 4 3 2 2 3" xfId="7605"/>
    <cellStyle name="ปกติ 8 2 4 3 2 2 3 2" xfId="13058"/>
    <cellStyle name="ปกติ 8 2 4 3 2 2 3 2 2" xfId="21009"/>
    <cellStyle name="ปกติ 8 2 4 3 2 2 3 3" xfId="16602"/>
    <cellStyle name="ปกติ 8 2 4 3 2 2 4" xfId="5140"/>
    <cellStyle name="ปกติ 8 2 4 3 2 2 4 2" xfId="11177"/>
    <cellStyle name="ปกติ 8 2 4 3 2 2 4 2 2" xfId="19145"/>
    <cellStyle name="ปกติ 8 2 4 3 2 2 4 3" xfId="14736"/>
    <cellStyle name="ปกติ 8 2 4 3 2 2 5" xfId="22014"/>
    <cellStyle name="ปกติ 8 2 4 3 2 3" xfId="3868"/>
    <cellStyle name="ปกติ 8 2 4 3 2 3 2" xfId="6164"/>
    <cellStyle name="ปกติ 8 2 4 3 2 3 2 2" xfId="12118"/>
    <cellStyle name="ปกติ 8 2 4 3 2 3 2 2 2" xfId="20076"/>
    <cellStyle name="ปกติ 8 2 4 3 2 3 2 3" xfId="15667"/>
    <cellStyle name="ปกติ 8 2 4 3 2 3 3" xfId="9147"/>
    <cellStyle name="ปกติ 8 2 4 3 2 3 3 2" xfId="17563"/>
    <cellStyle name="ปกติ 8 2 4 3 2 3 4" xfId="10259"/>
    <cellStyle name="ปกติ 8 2 4 3 2 3 4 2" xfId="18237"/>
    <cellStyle name="ปกติ 8 2 4 3 2 3 5" xfId="13824"/>
    <cellStyle name="ปกติ 8 2 4 3 2 4" xfId="7604"/>
    <cellStyle name="ปกติ 8 2 4 3 2 4 2" xfId="13057"/>
    <cellStyle name="ปกติ 8 2 4 3 2 4 2 2" xfId="21008"/>
    <cellStyle name="ปกติ 8 2 4 3 2 4 3" xfId="16601"/>
    <cellStyle name="ปกติ 8 2 4 3 2 5" xfId="5139"/>
    <cellStyle name="ปกติ 8 2 4 3 2 5 2" xfId="11176"/>
    <cellStyle name="ปกติ 8 2 4 3 2 5 2 2" xfId="19144"/>
    <cellStyle name="ปกติ 8 2 4 3 2 5 3" xfId="14735"/>
    <cellStyle name="ปกติ 8 2 4 3 2 6" xfId="22013"/>
    <cellStyle name="ปกติ 8 2 4 3 3" xfId="3869"/>
    <cellStyle name="ปกติ 8 2 4 3 3 2" xfId="3870"/>
    <cellStyle name="ปกติ 8 2 4 3 3 2 2" xfId="6166"/>
    <cellStyle name="ปกติ 8 2 4 3 3 2 2 2" xfId="12120"/>
    <cellStyle name="ปกติ 8 2 4 3 3 2 2 2 2" xfId="20078"/>
    <cellStyle name="ปกติ 8 2 4 3 3 2 2 3" xfId="15669"/>
    <cellStyle name="ปกติ 8 2 4 3 3 2 3" xfId="9148"/>
    <cellStyle name="ปกติ 8 2 4 3 3 2 3 2" xfId="17564"/>
    <cellStyle name="ปกติ 8 2 4 3 3 2 4" xfId="10260"/>
    <cellStyle name="ปกติ 8 2 4 3 3 2 4 2" xfId="18238"/>
    <cellStyle name="ปกติ 8 2 4 3 3 2 5" xfId="13825"/>
    <cellStyle name="ปกติ 8 2 4 3 3 3" xfId="7606"/>
    <cellStyle name="ปกติ 8 2 4 3 3 3 2" xfId="13059"/>
    <cellStyle name="ปกติ 8 2 4 3 3 3 2 2" xfId="21010"/>
    <cellStyle name="ปกติ 8 2 4 3 3 3 3" xfId="16603"/>
    <cellStyle name="ปกติ 8 2 4 3 3 4" xfId="5141"/>
    <cellStyle name="ปกติ 8 2 4 3 3 4 2" xfId="11178"/>
    <cellStyle name="ปกติ 8 2 4 3 3 4 2 2" xfId="19146"/>
    <cellStyle name="ปกติ 8 2 4 3 3 4 3" xfId="14737"/>
    <cellStyle name="ปกติ 8 2 4 3 3 5" xfId="22015"/>
    <cellStyle name="ปกติ 8 2 4 3 4" xfId="3871"/>
    <cellStyle name="ปกติ 8 2 4 3 4 2" xfId="6163"/>
    <cellStyle name="ปกติ 8 2 4 3 4 2 2" xfId="12117"/>
    <cellStyle name="ปกติ 8 2 4 3 4 2 2 2" xfId="20075"/>
    <cellStyle name="ปกติ 8 2 4 3 4 2 3" xfId="15666"/>
    <cellStyle name="ปกติ 8 2 4 3 4 3" xfId="9149"/>
    <cellStyle name="ปกติ 8 2 4 3 4 3 2" xfId="17565"/>
    <cellStyle name="ปกติ 8 2 4 3 4 4" xfId="10261"/>
    <cellStyle name="ปกติ 8 2 4 3 4 4 2" xfId="18239"/>
    <cellStyle name="ปกติ 8 2 4 3 4 5" xfId="13826"/>
    <cellStyle name="ปกติ 8 2 4 3 5" xfId="7603"/>
    <cellStyle name="ปกติ 8 2 4 3 5 2" xfId="13056"/>
    <cellStyle name="ปกติ 8 2 4 3 5 2 2" xfId="21007"/>
    <cellStyle name="ปกติ 8 2 4 3 5 3" xfId="16600"/>
    <cellStyle name="ปกติ 8 2 4 3 6" xfId="5138"/>
    <cellStyle name="ปกติ 8 2 4 3 6 2" xfId="11175"/>
    <cellStyle name="ปกติ 8 2 4 3 6 2 2" xfId="19143"/>
    <cellStyle name="ปกติ 8 2 4 3 6 3" xfId="14734"/>
    <cellStyle name="ปกติ 8 2 4 3 7" xfId="22012"/>
    <cellStyle name="ปกติ 8 2 4 4" xfId="3872"/>
    <cellStyle name="ปกติ 8 2 4 4 2" xfId="3873"/>
    <cellStyle name="ปกติ 8 2 4 4 2 2" xfId="3874"/>
    <cellStyle name="ปกติ 8 2 4 4 2 2 2" xfId="3875"/>
    <cellStyle name="ปกติ 8 2 4 4 2 2 2 2" xfId="6169"/>
    <cellStyle name="ปกติ 8 2 4 4 2 2 2 2 2" xfId="12123"/>
    <cellStyle name="ปกติ 8 2 4 4 2 2 2 2 2 2" xfId="20081"/>
    <cellStyle name="ปกติ 8 2 4 4 2 2 2 2 3" xfId="15672"/>
    <cellStyle name="ปกติ 8 2 4 4 2 2 2 3" xfId="9150"/>
    <cellStyle name="ปกติ 8 2 4 4 2 2 2 3 2" xfId="17566"/>
    <cellStyle name="ปกติ 8 2 4 4 2 2 2 4" xfId="10262"/>
    <cellStyle name="ปกติ 8 2 4 4 2 2 2 4 2" xfId="18240"/>
    <cellStyle name="ปกติ 8 2 4 4 2 2 2 5" xfId="13827"/>
    <cellStyle name="ปกติ 8 2 4 4 2 2 3" xfId="7609"/>
    <cellStyle name="ปกติ 8 2 4 4 2 2 3 2" xfId="13062"/>
    <cellStyle name="ปกติ 8 2 4 4 2 2 3 2 2" xfId="21013"/>
    <cellStyle name="ปกติ 8 2 4 4 2 2 3 3" xfId="16606"/>
    <cellStyle name="ปกติ 8 2 4 4 2 2 4" xfId="5144"/>
    <cellStyle name="ปกติ 8 2 4 4 2 2 4 2" xfId="11181"/>
    <cellStyle name="ปกติ 8 2 4 4 2 2 4 2 2" xfId="19149"/>
    <cellStyle name="ปกติ 8 2 4 4 2 2 4 3" xfId="14740"/>
    <cellStyle name="ปกติ 8 2 4 4 2 2 5" xfId="22018"/>
    <cellStyle name="ปกติ 8 2 4 4 2 3" xfId="3876"/>
    <cellStyle name="ปกติ 8 2 4 4 2 3 2" xfId="6168"/>
    <cellStyle name="ปกติ 8 2 4 4 2 3 2 2" xfId="12122"/>
    <cellStyle name="ปกติ 8 2 4 4 2 3 2 2 2" xfId="20080"/>
    <cellStyle name="ปกติ 8 2 4 4 2 3 2 3" xfId="15671"/>
    <cellStyle name="ปกติ 8 2 4 4 2 3 3" xfId="9151"/>
    <cellStyle name="ปกติ 8 2 4 4 2 3 3 2" xfId="17567"/>
    <cellStyle name="ปกติ 8 2 4 4 2 3 4" xfId="10263"/>
    <cellStyle name="ปกติ 8 2 4 4 2 3 4 2" xfId="18241"/>
    <cellStyle name="ปกติ 8 2 4 4 2 3 5" xfId="13828"/>
    <cellStyle name="ปกติ 8 2 4 4 2 4" xfId="7608"/>
    <cellStyle name="ปกติ 8 2 4 4 2 4 2" xfId="13061"/>
    <cellStyle name="ปกติ 8 2 4 4 2 4 2 2" xfId="21012"/>
    <cellStyle name="ปกติ 8 2 4 4 2 4 3" xfId="16605"/>
    <cellStyle name="ปกติ 8 2 4 4 2 5" xfId="5143"/>
    <cellStyle name="ปกติ 8 2 4 4 2 5 2" xfId="11180"/>
    <cellStyle name="ปกติ 8 2 4 4 2 5 2 2" xfId="19148"/>
    <cellStyle name="ปกติ 8 2 4 4 2 5 3" xfId="14739"/>
    <cellStyle name="ปกติ 8 2 4 4 2 6" xfId="22017"/>
    <cellStyle name="ปกติ 8 2 4 4 3" xfId="3877"/>
    <cellStyle name="ปกติ 8 2 4 4 3 2" xfId="3878"/>
    <cellStyle name="ปกติ 8 2 4 4 3 2 2" xfId="6170"/>
    <cellStyle name="ปกติ 8 2 4 4 3 2 2 2" xfId="12124"/>
    <cellStyle name="ปกติ 8 2 4 4 3 2 2 2 2" xfId="20082"/>
    <cellStyle name="ปกติ 8 2 4 4 3 2 2 3" xfId="15673"/>
    <cellStyle name="ปกติ 8 2 4 4 3 2 3" xfId="9152"/>
    <cellStyle name="ปกติ 8 2 4 4 3 2 3 2" xfId="17568"/>
    <cellStyle name="ปกติ 8 2 4 4 3 2 4" xfId="10264"/>
    <cellStyle name="ปกติ 8 2 4 4 3 2 4 2" xfId="18242"/>
    <cellStyle name="ปกติ 8 2 4 4 3 2 5" xfId="13829"/>
    <cellStyle name="ปกติ 8 2 4 4 3 3" xfId="7610"/>
    <cellStyle name="ปกติ 8 2 4 4 3 3 2" xfId="13063"/>
    <cellStyle name="ปกติ 8 2 4 4 3 3 2 2" xfId="21014"/>
    <cellStyle name="ปกติ 8 2 4 4 3 3 3" xfId="16607"/>
    <cellStyle name="ปกติ 8 2 4 4 3 4" xfId="5145"/>
    <cellStyle name="ปกติ 8 2 4 4 3 4 2" xfId="11182"/>
    <cellStyle name="ปกติ 8 2 4 4 3 4 2 2" xfId="19150"/>
    <cellStyle name="ปกติ 8 2 4 4 3 4 3" xfId="14741"/>
    <cellStyle name="ปกติ 8 2 4 4 3 5" xfId="22019"/>
    <cellStyle name="ปกติ 8 2 4 4 4" xfId="3879"/>
    <cellStyle name="ปกติ 8 2 4 4 4 2" xfId="6167"/>
    <cellStyle name="ปกติ 8 2 4 4 4 2 2" xfId="12121"/>
    <cellStyle name="ปกติ 8 2 4 4 4 2 2 2" xfId="20079"/>
    <cellStyle name="ปกติ 8 2 4 4 4 2 3" xfId="15670"/>
    <cellStyle name="ปกติ 8 2 4 4 4 3" xfId="9153"/>
    <cellStyle name="ปกติ 8 2 4 4 4 3 2" xfId="17569"/>
    <cellStyle name="ปกติ 8 2 4 4 4 4" xfId="10265"/>
    <cellStyle name="ปกติ 8 2 4 4 4 4 2" xfId="18243"/>
    <cellStyle name="ปกติ 8 2 4 4 4 5" xfId="13830"/>
    <cellStyle name="ปกติ 8 2 4 4 5" xfId="7607"/>
    <cellStyle name="ปกติ 8 2 4 4 5 2" xfId="13060"/>
    <cellStyle name="ปกติ 8 2 4 4 5 2 2" xfId="21011"/>
    <cellStyle name="ปกติ 8 2 4 4 5 3" xfId="16604"/>
    <cellStyle name="ปกติ 8 2 4 4 6" xfId="5142"/>
    <cellStyle name="ปกติ 8 2 4 4 6 2" xfId="11179"/>
    <cellStyle name="ปกติ 8 2 4 4 6 2 2" xfId="19147"/>
    <cellStyle name="ปกติ 8 2 4 4 6 3" xfId="14738"/>
    <cellStyle name="ปกติ 8 2 4 4 7" xfId="22016"/>
    <cellStyle name="ปกติ 8 2 4 5" xfId="3880"/>
    <cellStyle name="ปกติ 8 2 4 5 2" xfId="3881"/>
    <cellStyle name="ปกติ 8 2 4 5 2 2" xfId="3882"/>
    <cellStyle name="ปกติ 8 2 4 5 2 2 2" xfId="6172"/>
    <cellStyle name="ปกติ 8 2 4 5 2 2 2 2" xfId="12126"/>
    <cellStyle name="ปกติ 8 2 4 5 2 2 2 2 2" xfId="20084"/>
    <cellStyle name="ปกติ 8 2 4 5 2 2 2 3" xfId="15675"/>
    <cellStyle name="ปกติ 8 2 4 5 2 2 3" xfId="9154"/>
    <cellStyle name="ปกติ 8 2 4 5 2 2 3 2" xfId="17570"/>
    <cellStyle name="ปกติ 8 2 4 5 2 2 4" xfId="10266"/>
    <cellStyle name="ปกติ 8 2 4 5 2 2 4 2" xfId="18244"/>
    <cellStyle name="ปกติ 8 2 4 5 2 2 5" xfId="13831"/>
    <cellStyle name="ปกติ 8 2 4 5 2 3" xfId="7612"/>
    <cellStyle name="ปกติ 8 2 4 5 2 3 2" xfId="13065"/>
    <cellStyle name="ปกติ 8 2 4 5 2 3 2 2" xfId="21016"/>
    <cellStyle name="ปกติ 8 2 4 5 2 3 3" xfId="16609"/>
    <cellStyle name="ปกติ 8 2 4 5 2 4" xfId="5147"/>
    <cellStyle name="ปกติ 8 2 4 5 2 4 2" xfId="11184"/>
    <cellStyle name="ปกติ 8 2 4 5 2 4 2 2" xfId="19152"/>
    <cellStyle name="ปกติ 8 2 4 5 2 4 3" xfId="14743"/>
    <cellStyle name="ปกติ 8 2 4 5 2 5" xfId="22021"/>
    <cellStyle name="ปกติ 8 2 4 5 3" xfId="3883"/>
    <cellStyle name="ปกติ 8 2 4 5 3 2" xfId="6171"/>
    <cellStyle name="ปกติ 8 2 4 5 3 2 2" xfId="12125"/>
    <cellStyle name="ปกติ 8 2 4 5 3 2 2 2" xfId="20083"/>
    <cellStyle name="ปกติ 8 2 4 5 3 2 3" xfId="15674"/>
    <cellStyle name="ปกติ 8 2 4 5 3 3" xfId="9155"/>
    <cellStyle name="ปกติ 8 2 4 5 3 3 2" xfId="17571"/>
    <cellStyle name="ปกติ 8 2 4 5 3 4" xfId="10267"/>
    <cellStyle name="ปกติ 8 2 4 5 3 4 2" xfId="18245"/>
    <cellStyle name="ปกติ 8 2 4 5 3 5" xfId="13832"/>
    <cellStyle name="ปกติ 8 2 4 5 4" xfId="7611"/>
    <cellStyle name="ปกติ 8 2 4 5 4 2" xfId="13064"/>
    <cellStyle name="ปกติ 8 2 4 5 4 2 2" xfId="21015"/>
    <cellStyle name="ปกติ 8 2 4 5 4 3" xfId="16608"/>
    <cellStyle name="ปกติ 8 2 4 5 5" xfId="5146"/>
    <cellStyle name="ปกติ 8 2 4 5 5 2" xfId="11183"/>
    <cellStyle name="ปกติ 8 2 4 5 5 2 2" xfId="19151"/>
    <cellStyle name="ปกติ 8 2 4 5 5 3" xfId="14742"/>
    <cellStyle name="ปกติ 8 2 4 5 6" xfId="22020"/>
    <cellStyle name="ปกติ 8 2 4 6" xfId="3884"/>
    <cellStyle name="ปกติ 8 2 4 6 2" xfId="3885"/>
    <cellStyle name="ปกติ 8 2 4 6 2 2" xfId="3886"/>
    <cellStyle name="ปกติ 8 2 4 6 2 2 2" xfId="6174"/>
    <cellStyle name="ปกติ 8 2 4 6 2 2 2 2" xfId="12128"/>
    <cellStyle name="ปกติ 8 2 4 6 2 2 2 2 2" xfId="20086"/>
    <cellStyle name="ปกติ 8 2 4 6 2 2 2 3" xfId="15677"/>
    <cellStyle name="ปกติ 8 2 4 6 2 2 3" xfId="9156"/>
    <cellStyle name="ปกติ 8 2 4 6 2 2 3 2" xfId="17572"/>
    <cellStyle name="ปกติ 8 2 4 6 2 2 4" xfId="10268"/>
    <cellStyle name="ปกติ 8 2 4 6 2 2 4 2" xfId="18246"/>
    <cellStyle name="ปกติ 8 2 4 6 2 2 5" xfId="13833"/>
    <cellStyle name="ปกติ 8 2 4 6 2 3" xfId="7614"/>
    <cellStyle name="ปกติ 8 2 4 6 2 3 2" xfId="13067"/>
    <cellStyle name="ปกติ 8 2 4 6 2 3 2 2" xfId="21018"/>
    <cellStyle name="ปกติ 8 2 4 6 2 3 3" xfId="16611"/>
    <cellStyle name="ปกติ 8 2 4 6 2 4" xfId="5149"/>
    <cellStyle name="ปกติ 8 2 4 6 2 4 2" xfId="11186"/>
    <cellStyle name="ปกติ 8 2 4 6 2 4 2 2" xfId="19154"/>
    <cellStyle name="ปกติ 8 2 4 6 2 4 3" xfId="14745"/>
    <cellStyle name="ปกติ 8 2 4 6 2 5" xfId="22023"/>
    <cellStyle name="ปกติ 8 2 4 6 3" xfId="3887"/>
    <cellStyle name="ปกติ 8 2 4 6 3 2" xfId="6173"/>
    <cellStyle name="ปกติ 8 2 4 6 3 2 2" xfId="12127"/>
    <cellStyle name="ปกติ 8 2 4 6 3 2 2 2" xfId="20085"/>
    <cellStyle name="ปกติ 8 2 4 6 3 2 3" xfId="15676"/>
    <cellStyle name="ปกติ 8 2 4 6 3 3" xfId="9157"/>
    <cellStyle name="ปกติ 8 2 4 6 3 3 2" xfId="17573"/>
    <cellStyle name="ปกติ 8 2 4 6 3 4" xfId="10269"/>
    <cellStyle name="ปกติ 8 2 4 6 3 4 2" xfId="18247"/>
    <cellStyle name="ปกติ 8 2 4 6 3 5" xfId="13834"/>
    <cellStyle name="ปกติ 8 2 4 6 4" xfId="7613"/>
    <cellStyle name="ปกติ 8 2 4 6 4 2" xfId="13066"/>
    <cellStyle name="ปกติ 8 2 4 6 4 2 2" xfId="21017"/>
    <cellStyle name="ปกติ 8 2 4 6 4 3" xfId="16610"/>
    <cellStyle name="ปกติ 8 2 4 6 5" xfId="5148"/>
    <cellStyle name="ปกติ 8 2 4 6 5 2" xfId="11185"/>
    <cellStyle name="ปกติ 8 2 4 6 5 2 2" xfId="19153"/>
    <cellStyle name="ปกติ 8 2 4 6 5 3" xfId="14744"/>
    <cellStyle name="ปกติ 8 2 4 6 6" xfId="22022"/>
    <cellStyle name="ปกติ 8 2 4 7" xfId="3888"/>
    <cellStyle name="ปกติ 8 2 4 7 2" xfId="3889"/>
    <cellStyle name="ปกติ 8 2 4 7 2 2" xfId="6175"/>
    <cellStyle name="ปกติ 8 2 4 7 2 2 2" xfId="12129"/>
    <cellStyle name="ปกติ 8 2 4 7 2 2 2 2" xfId="20087"/>
    <cellStyle name="ปกติ 8 2 4 7 2 2 3" xfId="15678"/>
    <cellStyle name="ปกติ 8 2 4 7 2 3" xfId="9158"/>
    <cellStyle name="ปกติ 8 2 4 7 2 3 2" xfId="17574"/>
    <cellStyle name="ปกติ 8 2 4 7 2 4" xfId="10270"/>
    <cellStyle name="ปกติ 8 2 4 7 2 4 2" xfId="18248"/>
    <cellStyle name="ปกติ 8 2 4 7 2 5" xfId="13835"/>
    <cellStyle name="ปกติ 8 2 4 7 3" xfId="7615"/>
    <cellStyle name="ปกติ 8 2 4 7 3 2" xfId="13068"/>
    <cellStyle name="ปกติ 8 2 4 7 3 2 2" xfId="21019"/>
    <cellStyle name="ปกติ 8 2 4 7 3 3" xfId="16612"/>
    <cellStyle name="ปกติ 8 2 4 7 4" xfId="5150"/>
    <cellStyle name="ปกติ 8 2 4 7 4 2" xfId="11187"/>
    <cellStyle name="ปกติ 8 2 4 7 4 2 2" xfId="19155"/>
    <cellStyle name="ปกติ 8 2 4 7 4 3" xfId="14746"/>
    <cellStyle name="ปกติ 8 2 4 7 5" xfId="22024"/>
    <cellStyle name="ปกติ 8 2 4 8" xfId="3890"/>
    <cellStyle name="ปกติ 8 2 4 8 2" xfId="6158"/>
    <cellStyle name="ปกติ 8 2 4 8 2 2" xfId="12112"/>
    <cellStyle name="ปกติ 8 2 4 8 2 2 2" xfId="20070"/>
    <cellStyle name="ปกติ 8 2 4 8 2 3" xfId="15661"/>
    <cellStyle name="ปกติ 8 2 4 8 3" xfId="9159"/>
    <cellStyle name="ปกติ 8 2 4 8 3 2" xfId="17575"/>
    <cellStyle name="ปกติ 8 2 4 8 4" xfId="10271"/>
    <cellStyle name="ปกติ 8 2 4 8 4 2" xfId="18249"/>
    <cellStyle name="ปกติ 8 2 4 8 5" xfId="13836"/>
    <cellStyle name="ปกติ 8 2 4 9" xfId="7598"/>
    <cellStyle name="ปกติ 8 2 4 9 2" xfId="13051"/>
    <cellStyle name="ปกติ 8 2 4 9 2 2" xfId="21002"/>
    <cellStyle name="ปกติ 8 2 4 9 3" xfId="16595"/>
    <cellStyle name="ปกติ 8 2 5" xfId="3891"/>
    <cellStyle name="ปกติ 8 2 5 10" xfId="5151"/>
    <cellStyle name="ปกติ 8 2 5 10 2" xfId="11188"/>
    <cellStyle name="ปกติ 8 2 5 10 2 2" xfId="19156"/>
    <cellStyle name="ปกติ 8 2 5 10 3" xfId="14747"/>
    <cellStyle name="ปกติ 8 2 5 11" xfId="22025"/>
    <cellStyle name="ปกติ 8 2 5 2" xfId="3892"/>
    <cellStyle name="ปกติ 8 2 5 2 2" xfId="3893"/>
    <cellStyle name="ปกติ 8 2 5 2 2 2" xfId="3894"/>
    <cellStyle name="ปกติ 8 2 5 2 2 2 2" xfId="3895"/>
    <cellStyle name="ปกติ 8 2 5 2 2 2 2 2" xfId="6179"/>
    <cellStyle name="ปกติ 8 2 5 2 2 2 2 2 2" xfId="12133"/>
    <cellStyle name="ปกติ 8 2 5 2 2 2 2 2 2 2" xfId="20091"/>
    <cellStyle name="ปกติ 8 2 5 2 2 2 2 2 3" xfId="15682"/>
    <cellStyle name="ปกติ 8 2 5 2 2 2 2 3" xfId="9160"/>
    <cellStyle name="ปกติ 8 2 5 2 2 2 2 3 2" xfId="17576"/>
    <cellStyle name="ปกติ 8 2 5 2 2 2 2 4" xfId="10272"/>
    <cellStyle name="ปกติ 8 2 5 2 2 2 2 4 2" xfId="18250"/>
    <cellStyle name="ปกติ 8 2 5 2 2 2 2 5" xfId="13837"/>
    <cellStyle name="ปกติ 8 2 5 2 2 2 3" xfId="7619"/>
    <cellStyle name="ปกติ 8 2 5 2 2 2 3 2" xfId="13072"/>
    <cellStyle name="ปกติ 8 2 5 2 2 2 3 2 2" xfId="21023"/>
    <cellStyle name="ปกติ 8 2 5 2 2 2 3 3" xfId="16616"/>
    <cellStyle name="ปกติ 8 2 5 2 2 2 4" xfId="5154"/>
    <cellStyle name="ปกติ 8 2 5 2 2 2 4 2" xfId="11191"/>
    <cellStyle name="ปกติ 8 2 5 2 2 2 4 2 2" xfId="19159"/>
    <cellStyle name="ปกติ 8 2 5 2 2 2 4 3" xfId="14750"/>
    <cellStyle name="ปกติ 8 2 5 2 2 2 5" xfId="22028"/>
    <cellStyle name="ปกติ 8 2 5 2 2 3" xfId="3896"/>
    <cellStyle name="ปกติ 8 2 5 2 2 3 2" xfId="6178"/>
    <cellStyle name="ปกติ 8 2 5 2 2 3 2 2" xfId="12132"/>
    <cellStyle name="ปกติ 8 2 5 2 2 3 2 2 2" xfId="20090"/>
    <cellStyle name="ปกติ 8 2 5 2 2 3 2 3" xfId="15681"/>
    <cellStyle name="ปกติ 8 2 5 2 2 3 3" xfId="9161"/>
    <cellStyle name="ปกติ 8 2 5 2 2 3 3 2" xfId="17577"/>
    <cellStyle name="ปกติ 8 2 5 2 2 3 4" xfId="10273"/>
    <cellStyle name="ปกติ 8 2 5 2 2 3 4 2" xfId="18251"/>
    <cellStyle name="ปกติ 8 2 5 2 2 3 5" xfId="13838"/>
    <cellStyle name="ปกติ 8 2 5 2 2 4" xfId="7618"/>
    <cellStyle name="ปกติ 8 2 5 2 2 4 2" xfId="13071"/>
    <cellStyle name="ปกติ 8 2 5 2 2 4 2 2" xfId="21022"/>
    <cellStyle name="ปกติ 8 2 5 2 2 4 3" xfId="16615"/>
    <cellStyle name="ปกติ 8 2 5 2 2 5" xfId="5153"/>
    <cellStyle name="ปกติ 8 2 5 2 2 5 2" xfId="11190"/>
    <cellStyle name="ปกติ 8 2 5 2 2 5 2 2" xfId="19158"/>
    <cellStyle name="ปกติ 8 2 5 2 2 5 3" xfId="14749"/>
    <cellStyle name="ปกติ 8 2 5 2 2 6" xfId="22027"/>
    <cellStyle name="ปกติ 8 2 5 2 3" xfId="3897"/>
    <cellStyle name="ปกติ 8 2 5 2 3 2" xfId="3898"/>
    <cellStyle name="ปกติ 8 2 5 2 3 2 2" xfId="6180"/>
    <cellStyle name="ปกติ 8 2 5 2 3 2 2 2" xfId="12134"/>
    <cellStyle name="ปกติ 8 2 5 2 3 2 2 2 2" xfId="20092"/>
    <cellStyle name="ปกติ 8 2 5 2 3 2 2 3" xfId="15683"/>
    <cellStyle name="ปกติ 8 2 5 2 3 2 3" xfId="9162"/>
    <cellStyle name="ปกติ 8 2 5 2 3 2 3 2" xfId="17578"/>
    <cellStyle name="ปกติ 8 2 5 2 3 2 4" xfId="10274"/>
    <cellStyle name="ปกติ 8 2 5 2 3 2 4 2" xfId="18252"/>
    <cellStyle name="ปกติ 8 2 5 2 3 2 5" xfId="13839"/>
    <cellStyle name="ปกติ 8 2 5 2 3 3" xfId="7620"/>
    <cellStyle name="ปกติ 8 2 5 2 3 3 2" xfId="13073"/>
    <cellStyle name="ปกติ 8 2 5 2 3 3 2 2" xfId="21024"/>
    <cellStyle name="ปกติ 8 2 5 2 3 3 3" xfId="16617"/>
    <cellStyle name="ปกติ 8 2 5 2 3 4" xfId="5155"/>
    <cellStyle name="ปกติ 8 2 5 2 3 4 2" xfId="11192"/>
    <cellStyle name="ปกติ 8 2 5 2 3 4 2 2" xfId="19160"/>
    <cellStyle name="ปกติ 8 2 5 2 3 4 3" xfId="14751"/>
    <cellStyle name="ปกติ 8 2 5 2 3 5" xfId="22029"/>
    <cellStyle name="ปกติ 8 2 5 2 4" xfId="3899"/>
    <cellStyle name="ปกติ 8 2 5 2 4 2" xfId="6177"/>
    <cellStyle name="ปกติ 8 2 5 2 4 2 2" xfId="12131"/>
    <cellStyle name="ปกติ 8 2 5 2 4 2 2 2" xfId="20089"/>
    <cellStyle name="ปกติ 8 2 5 2 4 2 3" xfId="15680"/>
    <cellStyle name="ปกติ 8 2 5 2 4 3" xfId="9163"/>
    <cellStyle name="ปกติ 8 2 5 2 4 3 2" xfId="17579"/>
    <cellStyle name="ปกติ 8 2 5 2 4 4" xfId="10275"/>
    <cellStyle name="ปกติ 8 2 5 2 4 4 2" xfId="18253"/>
    <cellStyle name="ปกติ 8 2 5 2 4 5" xfId="13840"/>
    <cellStyle name="ปกติ 8 2 5 2 5" xfId="7617"/>
    <cellStyle name="ปกติ 8 2 5 2 5 2" xfId="13070"/>
    <cellStyle name="ปกติ 8 2 5 2 5 2 2" xfId="21021"/>
    <cellStyle name="ปกติ 8 2 5 2 5 3" xfId="16614"/>
    <cellStyle name="ปกติ 8 2 5 2 6" xfId="5152"/>
    <cellStyle name="ปกติ 8 2 5 2 6 2" xfId="11189"/>
    <cellStyle name="ปกติ 8 2 5 2 6 2 2" xfId="19157"/>
    <cellStyle name="ปกติ 8 2 5 2 6 3" xfId="14748"/>
    <cellStyle name="ปกติ 8 2 5 2 7" xfId="22026"/>
    <cellStyle name="ปกติ 8 2 5 3" xfId="3900"/>
    <cellStyle name="ปกติ 8 2 5 3 2" xfId="3901"/>
    <cellStyle name="ปกติ 8 2 5 3 2 2" xfId="3902"/>
    <cellStyle name="ปกติ 8 2 5 3 2 2 2" xfId="3903"/>
    <cellStyle name="ปกติ 8 2 5 3 2 2 2 2" xfId="6183"/>
    <cellStyle name="ปกติ 8 2 5 3 2 2 2 2 2" xfId="12137"/>
    <cellStyle name="ปกติ 8 2 5 3 2 2 2 2 2 2" xfId="20095"/>
    <cellStyle name="ปกติ 8 2 5 3 2 2 2 2 3" xfId="15686"/>
    <cellStyle name="ปกติ 8 2 5 3 2 2 2 3" xfId="9164"/>
    <cellStyle name="ปกติ 8 2 5 3 2 2 2 3 2" xfId="17580"/>
    <cellStyle name="ปกติ 8 2 5 3 2 2 2 4" xfId="10276"/>
    <cellStyle name="ปกติ 8 2 5 3 2 2 2 4 2" xfId="18254"/>
    <cellStyle name="ปกติ 8 2 5 3 2 2 2 5" xfId="13841"/>
    <cellStyle name="ปกติ 8 2 5 3 2 2 3" xfId="7623"/>
    <cellStyle name="ปกติ 8 2 5 3 2 2 3 2" xfId="13076"/>
    <cellStyle name="ปกติ 8 2 5 3 2 2 3 2 2" xfId="21027"/>
    <cellStyle name="ปกติ 8 2 5 3 2 2 3 3" xfId="16620"/>
    <cellStyle name="ปกติ 8 2 5 3 2 2 4" xfId="5158"/>
    <cellStyle name="ปกติ 8 2 5 3 2 2 4 2" xfId="11195"/>
    <cellStyle name="ปกติ 8 2 5 3 2 2 4 2 2" xfId="19163"/>
    <cellStyle name="ปกติ 8 2 5 3 2 2 4 3" xfId="14754"/>
    <cellStyle name="ปกติ 8 2 5 3 2 2 5" xfId="22032"/>
    <cellStyle name="ปกติ 8 2 5 3 2 3" xfId="3904"/>
    <cellStyle name="ปกติ 8 2 5 3 2 3 2" xfId="6182"/>
    <cellStyle name="ปกติ 8 2 5 3 2 3 2 2" xfId="12136"/>
    <cellStyle name="ปกติ 8 2 5 3 2 3 2 2 2" xfId="20094"/>
    <cellStyle name="ปกติ 8 2 5 3 2 3 2 3" xfId="15685"/>
    <cellStyle name="ปกติ 8 2 5 3 2 3 3" xfId="9165"/>
    <cellStyle name="ปกติ 8 2 5 3 2 3 3 2" xfId="17581"/>
    <cellStyle name="ปกติ 8 2 5 3 2 3 4" xfId="10277"/>
    <cellStyle name="ปกติ 8 2 5 3 2 3 4 2" xfId="18255"/>
    <cellStyle name="ปกติ 8 2 5 3 2 3 5" xfId="13842"/>
    <cellStyle name="ปกติ 8 2 5 3 2 4" xfId="7622"/>
    <cellStyle name="ปกติ 8 2 5 3 2 4 2" xfId="13075"/>
    <cellStyle name="ปกติ 8 2 5 3 2 4 2 2" xfId="21026"/>
    <cellStyle name="ปกติ 8 2 5 3 2 4 3" xfId="16619"/>
    <cellStyle name="ปกติ 8 2 5 3 2 5" xfId="5157"/>
    <cellStyle name="ปกติ 8 2 5 3 2 5 2" xfId="11194"/>
    <cellStyle name="ปกติ 8 2 5 3 2 5 2 2" xfId="19162"/>
    <cellStyle name="ปกติ 8 2 5 3 2 5 3" xfId="14753"/>
    <cellStyle name="ปกติ 8 2 5 3 2 6" xfId="22031"/>
    <cellStyle name="ปกติ 8 2 5 3 3" xfId="3905"/>
    <cellStyle name="ปกติ 8 2 5 3 3 2" xfId="3906"/>
    <cellStyle name="ปกติ 8 2 5 3 3 2 2" xfId="6184"/>
    <cellStyle name="ปกติ 8 2 5 3 3 2 2 2" xfId="12138"/>
    <cellStyle name="ปกติ 8 2 5 3 3 2 2 2 2" xfId="20096"/>
    <cellStyle name="ปกติ 8 2 5 3 3 2 2 3" xfId="15687"/>
    <cellStyle name="ปกติ 8 2 5 3 3 2 3" xfId="9166"/>
    <cellStyle name="ปกติ 8 2 5 3 3 2 3 2" xfId="17582"/>
    <cellStyle name="ปกติ 8 2 5 3 3 2 4" xfId="10278"/>
    <cellStyle name="ปกติ 8 2 5 3 3 2 4 2" xfId="18256"/>
    <cellStyle name="ปกติ 8 2 5 3 3 2 5" xfId="13843"/>
    <cellStyle name="ปกติ 8 2 5 3 3 3" xfId="7624"/>
    <cellStyle name="ปกติ 8 2 5 3 3 3 2" xfId="13077"/>
    <cellStyle name="ปกติ 8 2 5 3 3 3 2 2" xfId="21028"/>
    <cellStyle name="ปกติ 8 2 5 3 3 3 3" xfId="16621"/>
    <cellStyle name="ปกติ 8 2 5 3 3 4" xfId="5159"/>
    <cellStyle name="ปกติ 8 2 5 3 3 4 2" xfId="11196"/>
    <cellStyle name="ปกติ 8 2 5 3 3 4 2 2" xfId="19164"/>
    <cellStyle name="ปกติ 8 2 5 3 3 4 3" xfId="14755"/>
    <cellStyle name="ปกติ 8 2 5 3 3 5" xfId="22033"/>
    <cellStyle name="ปกติ 8 2 5 3 4" xfId="3907"/>
    <cellStyle name="ปกติ 8 2 5 3 4 2" xfId="6181"/>
    <cellStyle name="ปกติ 8 2 5 3 4 2 2" xfId="12135"/>
    <cellStyle name="ปกติ 8 2 5 3 4 2 2 2" xfId="20093"/>
    <cellStyle name="ปกติ 8 2 5 3 4 2 3" xfId="15684"/>
    <cellStyle name="ปกติ 8 2 5 3 4 3" xfId="9167"/>
    <cellStyle name="ปกติ 8 2 5 3 4 3 2" xfId="17583"/>
    <cellStyle name="ปกติ 8 2 5 3 4 4" xfId="10279"/>
    <cellStyle name="ปกติ 8 2 5 3 4 4 2" xfId="18257"/>
    <cellStyle name="ปกติ 8 2 5 3 4 5" xfId="13844"/>
    <cellStyle name="ปกติ 8 2 5 3 5" xfId="7621"/>
    <cellStyle name="ปกติ 8 2 5 3 5 2" xfId="13074"/>
    <cellStyle name="ปกติ 8 2 5 3 5 2 2" xfId="21025"/>
    <cellStyle name="ปกติ 8 2 5 3 5 3" xfId="16618"/>
    <cellStyle name="ปกติ 8 2 5 3 6" xfId="5156"/>
    <cellStyle name="ปกติ 8 2 5 3 6 2" xfId="11193"/>
    <cellStyle name="ปกติ 8 2 5 3 6 2 2" xfId="19161"/>
    <cellStyle name="ปกติ 8 2 5 3 6 3" xfId="14752"/>
    <cellStyle name="ปกติ 8 2 5 3 7" xfId="22030"/>
    <cellStyle name="ปกติ 8 2 5 4" xfId="3908"/>
    <cellStyle name="ปกติ 8 2 5 4 2" xfId="3909"/>
    <cellStyle name="ปกติ 8 2 5 4 2 2" xfId="3910"/>
    <cellStyle name="ปกติ 8 2 5 4 2 2 2" xfId="3911"/>
    <cellStyle name="ปกติ 8 2 5 4 2 2 2 2" xfId="6187"/>
    <cellStyle name="ปกติ 8 2 5 4 2 2 2 2 2" xfId="12141"/>
    <cellStyle name="ปกติ 8 2 5 4 2 2 2 2 2 2" xfId="20099"/>
    <cellStyle name="ปกติ 8 2 5 4 2 2 2 2 3" xfId="15690"/>
    <cellStyle name="ปกติ 8 2 5 4 2 2 2 3" xfId="9168"/>
    <cellStyle name="ปกติ 8 2 5 4 2 2 2 3 2" xfId="17584"/>
    <cellStyle name="ปกติ 8 2 5 4 2 2 2 4" xfId="10280"/>
    <cellStyle name="ปกติ 8 2 5 4 2 2 2 4 2" xfId="18258"/>
    <cellStyle name="ปกติ 8 2 5 4 2 2 2 5" xfId="13845"/>
    <cellStyle name="ปกติ 8 2 5 4 2 2 3" xfId="7627"/>
    <cellStyle name="ปกติ 8 2 5 4 2 2 3 2" xfId="13080"/>
    <cellStyle name="ปกติ 8 2 5 4 2 2 3 2 2" xfId="21031"/>
    <cellStyle name="ปกติ 8 2 5 4 2 2 3 3" xfId="16624"/>
    <cellStyle name="ปกติ 8 2 5 4 2 2 4" xfId="5162"/>
    <cellStyle name="ปกติ 8 2 5 4 2 2 4 2" xfId="11199"/>
    <cellStyle name="ปกติ 8 2 5 4 2 2 4 2 2" xfId="19167"/>
    <cellStyle name="ปกติ 8 2 5 4 2 2 4 3" xfId="14758"/>
    <cellStyle name="ปกติ 8 2 5 4 2 2 5" xfId="22036"/>
    <cellStyle name="ปกติ 8 2 5 4 2 3" xfId="3912"/>
    <cellStyle name="ปกติ 8 2 5 4 2 3 2" xfId="6186"/>
    <cellStyle name="ปกติ 8 2 5 4 2 3 2 2" xfId="12140"/>
    <cellStyle name="ปกติ 8 2 5 4 2 3 2 2 2" xfId="20098"/>
    <cellStyle name="ปกติ 8 2 5 4 2 3 2 3" xfId="15689"/>
    <cellStyle name="ปกติ 8 2 5 4 2 3 3" xfId="9169"/>
    <cellStyle name="ปกติ 8 2 5 4 2 3 3 2" xfId="17585"/>
    <cellStyle name="ปกติ 8 2 5 4 2 3 4" xfId="10281"/>
    <cellStyle name="ปกติ 8 2 5 4 2 3 4 2" xfId="18259"/>
    <cellStyle name="ปกติ 8 2 5 4 2 3 5" xfId="13846"/>
    <cellStyle name="ปกติ 8 2 5 4 2 4" xfId="7626"/>
    <cellStyle name="ปกติ 8 2 5 4 2 4 2" xfId="13079"/>
    <cellStyle name="ปกติ 8 2 5 4 2 4 2 2" xfId="21030"/>
    <cellStyle name="ปกติ 8 2 5 4 2 4 3" xfId="16623"/>
    <cellStyle name="ปกติ 8 2 5 4 2 5" xfId="5161"/>
    <cellStyle name="ปกติ 8 2 5 4 2 5 2" xfId="11198"/>
    <cellStyle name="ปกติ 8 2 5 4 2 5 2 2" xfId="19166"/>
    <cellStyle name="ปกติ 8 2 5 4 2 5 3" xfId="14757"/>
    <cellStyle name="ปกติ 8 2 5 4 2 6" xfId="22035"/>
    <cellStyle name="ปกติ 8 2 5 4 3" xfId="3913"/>
    <cellStyle name="ปกติ 8 2 5 4 3 2" xfId="3914"/>
    <cellStyle name="ปกติ 8 2 5 4 3 2 2" xfId="6188"/>
    <cellStyle name="ปกติ 8 2 5 4 3 2 2 2" xfId="12142"/>
    <cellStyle name="ปกติ 8 2 5 4 3 2 2 2 2" xfId="20100"/>
    <cellStyle name="ปกติ 8 2 5 4 3 2 2 3" xfId="15691"/>
    <cellStyle name="ปกติ 8 2 5 4 3 2 3" xfId="9170"/>
    <cellStyle name="ปกติ 8 2 5 4 3 2 3 2" xfId="17586"/>
    <cellStyle name="ปกติ 8 2 5 4 3 2 4" xfId="10282"/>
    <cellStyle name="ปกติ 8 2 5 4 3 2 4 2" xfId="18260"/>
    <cellStyle name="ปกติ 8 2 5 4 3 2 5" xfId="13847"/>
    <cellStyle name="ปกติ 8 2 5 4 3 3" xfId="7628"/>
    <cellStyle name="ปกติ 8 2 5 4 3 3 2" xfId="13081"/>
    <cellStyle name="ปกติ 8 2 5 4 3 3 2 2" xfId="21032"/>
    <cellStyle name="ปกติ 8 2 5 4 3 3 3" xfId="16625"/>
    <cellStyle name="ปกติ 8 2 5 4 3 4" xfId="5163"/>
    <cellStyle name="ปกติ 8 2 5 4 3 4 2" xfId="11200"/>
    <cellStyle name="ปกติ 8 2 5 4 3 4 2 2" xfId="19168"/>
    <cellStyle name="ปกติ 8 2 5 4 3 4 3" xfId="14759"/>
    <cellStyle name="ปกติ 8 2 5 4 3 5" xfId="22037"/>
    <cellStyle name="ปกติ 8 2 5 4 4" xfId="3915"/>
    <cellStyle name="ปกติ 8 2 5 4 4 2" xfId="6185"/>
    <cellStyle name="ปกติ 8 2 5 4 4 2 2" xfId="12139"/>
    <cellStyle name="ปกติ 8 2 5 4 4 2 2 2" xfId="20097"/>
    <cellStyle name="ปกติ 8 2 5 4 4 2 3" xfId="15688"/>
    <cellStyle name="ปกติ 8 2 5 4 4 3" xfId="9171"/>
    <cellStyle name="ปกติ 8 2 5 4 4 3 2" xfId="17587"/>
    <cellStyle name="ปกติ 8 2 5 4 4 4" xfId="10283"/>
    <cellStyle name="ปกติ 8 2 5 4 4 4 2" xfId="18261"/>
    <cellStyle name="ปกติ 8 2 5 4 4 5" xfId="13848"/>
    <cellStyle name="ปกติ 8 2 5 4 5" xfId="7625"/>
    <cellStyle name="ปกติ 8 2 5 4 5 2" xfId="13078"/>
    <cellStyle name="ปกติ 8 2 5 4 5 2 2" xfId="21029"/>
    <cellStyle name="ปกติ 8 2 5 4 5 3" xfId="16622"/>
    <cellStyle name="ปกติ 8 2 5 4 6" xfId="5160"/>
    <cellStyle name="ปกติ 8 2 5 4 6 2" xfId="11197"/>
    <cellStyle name="ปกติ 8 2 5 4 6 2 2" xfId="19165"/>
    <cellStyle name="ปกติ 8 2 5 4 6 3" xfId="14756"/>
    <cellStyle name="ปกติ 8 2 5 4 7" xfId="22034"/>
    <cellStyle name="ปกติ 8 2 5 5" xfId="3916"/>
    <cellStyle name="ปกติ 8 2 5 5 2" xfId="3917"/>
    <cellStyle name="ปกติ 8 2 5 5 2 2" xfId="3918"/>
    <cellStyle name="ปกติ 8 2 5 5 2 2 2" xfId="6190"/>
    <cellStyle name="ปกติ 8 2 5 5 2 2 2 2" xfId="12144"/>
    <cellStyle name="ปกติ 8 2 5 5 2 2 2 2 2" xfId="20102"/>
    <cellStyle name="ปกติ 8 2 5 5 2 2 2 3" xfId="15693"/>
    <cellStyle name="ปกติ 8 2 5 5 2 2 3" xfId="9172"/>
    <cellStyle name="ปกติ 8 2 5 5 2 2 3 2" xfId="17588"/>
    <cellStyle name="ปกติ 8 2 5 5 2 2 4" xfId="10284"/>
    <cellStyle name="ปกติ 8 2 5 5 2 2 4 2" xfId="18262"/>
    <cellStyle name="ปกติ 8 2 5 5 2 2 5" xfId="13849"/>
    <cellStyle name="ปกติ 8 2 5 5 2 3" xfId="7630"/>
    <cellStyle name="ปกติ 8 2 5 5 2 3 2" xfId="13083"/>
    <cellStyle name="ปกติ 8 2 5 5 2 3 2 2" xfId="21034"/>
    <cellStyle name="ปกติ 8 2 5 5 2 3 3" xfId="16627"/>
    <cellStyle name="ปกติ 8 2 5 5 2 4" xfId="5165"/>
    <cellStyle name="ปกติ 8 2 5 5 2 4 2" xfId="11202"/>
    <cellStyle name="ปกติ 8 2 5 5 2 4 2 2" xfId="19170"/>
    <cellStyle name="ปกติ 8 2 5 5 2 4 3" xfId="14761"/>
    <cellStyle name="ปกติ 8 2 5 5 2 5" xfId="22039"/>
    <cellStyle name="ปกติ 8 2 5 5 3" xfId="3919"/>
    <cellStyle name="ปกติ 8 2 5 5 3 2" xfId="6189"/>
    <cellStyle name="ปกติ 8 2 5 5 3 2 2" xfId="12143"/>
    <cellStyle name="ปกติ 8 2 5 5 3 2 2 2" xfId="20101"/>
    <cellStyle name="ปกติ 8 2 5 5 3 2 3" xfId="15692"/>
    <cellStyle name="ปกติ 8 2 5 5 3 3" xfId="9173"/>
    <cellStyle name="ปกติ 8 2 5 5 3 3 2" xfId="17589"/>
    <cellStyle name="ปกติ 8 2 5 5 3 4" xfId="10285"/>
    <cellStyle name="ปกติ 8 2 5 5 3 4 2" xfId="18263"/>
    <cellStyle name="ปกติ 8 2 5 5 3 5" xfId="13850"/>
    <cellStyle name="ปกติ 8 2 5 5 4" xfId="7629"/>
    <cellStyle name="ปกติ 8 2 5 5 4 2" xfId="13082"/>
    <cellStyle name="ปกติ 8 2 5 5 4 2 2" xfId="21033"/>
    <cellStyle name="ปกติ 8 2 5 5 4 3" xfId="16626"/>
    <cellStyle name="ปกติ 8 2 5 5 5" xfId="5164"/>
    <cellStyle name="ปกติ 8 2 5 5 5 2" xfId="11201"/>
    <cellStyle name="ปกติ 8 2 5 5 5 2 2" xfId="19169"/>
    <cellStyle name="ปกติ 8 2 5 5 5 3" xfId="14760"/>
    <cellStyle name="ปกติ 8 2 5 5 6" xfId="22038"/>
    <cellStyle name="ปกติ 8 2 5 6" xfId="3920"/>
    <cellStyle name="ปกติ 8 2 5 6 2" xfId="3921"/>
    <cellStyle name="ปกติ 8 2 5 6 2 2" xfId="3922"/>
    <cellStyle name="ปกติ 8 2 5 6 2 2 2" xfId="6192"/>
    <cellStyle name="ปกติ 8 2 5 6 2 2 2 2" xfId="12146"/>
    <cellStyle name="ปกติ 8 2 5 6 2 2 2 2 2" xfId="20104"/>
    <cellStyle name="ปกติ 8 2 5 6 2 2 2 3" xfId="15695"/>
    <cellStyle name="ปกติ 8 2 5 6 2 2 3" xfId="9174"/>
    <cellStyle name="ปกติ 8 2 5 6 2 2 3 2" xfId="17590"/>
    <cellStyle name="ปกติ 8 2 5 6 2 2 4" xfId="10286"/>
    <cellStyle name="ปกติ 8 2 5 6 2 2 4 2" xfId="18264"/>
    <cellStyle name="ปกติ 8 2 5 6 2 2 5" xfId="13851"/>
    <cellStyle name="ปกติ 8 2 5 6 2 3" xfId="7632"/>
    <cellStyle name="ปกติ 8 2 5 6 2 3 2" xfId="13085"/>
    <cellStyle name="ปกติ 8 2 5 6 2 3 2 2" xfId="21036"/>
    <cellStyle name="ปกติ 8 2 5 6 2 3 3" xfId="16629"/>
    <cellStyle name="ปกติ 8 2 5 6 2 4" xfId="5167"/>
    <cellStyle name="ปกติ 8 2 5 6 2 4 2" xfId="11204"/>
    <cellStyle name="ปกติ 8 2 5 6 2 4 2 2" xfId="19172"/>
    <cellStyle name="ปกติ 8 2 5 6 2 4 3" xfId="14763"/>
    <cellStyle name="ปกติ 8 2 5 6 2 5" xfId="22041"/>
    <cellStyle name="ปกติ 8 2 5 6 3" xfId="3923"/>
    <cellStyle name="ปกติ 8 2 5 6 3 2" xfId="6191"/>
    <cellStyle name="ปกติ 8 2 5 6 3 2 2" xfId="12145"/>
    <cellStyle name="ปกติ 8 2 5 6 3 2 2 2" xfId="20103"/>
    <cellStyle name="ปกติ 8 2 5 6 3 2 3" xfId="15694"/>
    <cellStyle name="ปกติ 8 2 5 6 3 3" xfId="9175"/>
    <cellStyle name="ปกติ 8 2 5 6 3 3 2" xfId="17591"/>
    <cellStyle name="ปกติ 8 2 5 6 3 4" xfId="10287"/>
    <cellStyle name="ปกติ 8 2 5 6 3 4 2" xfId="18265"/>
    <cellStyle name="ปกติ 8 2 5 6 3 5" xfId="13852"/>
    <cellStyle name="ปกติ 8 2 5 6 4" xfId="7631"/>
    <cellStyle name="ปกติ 8 2 5 6 4 2" xfId="13084"/>
    <cellStyle name="ปกติ 8 2 5 6 4 2 2" xfId="21035"/>
    <cellStyle name="ปกติ 8 2 5 6 4 3" xfId="16628"/>
    <cellStyle name="ปกติ 8 2 5 6 5" xfId="5166"/>
    <cellStyle name="ปกติ 8 2 5 6 5 2" xfId="11203"/>
    <cellStyle name="ปกติ 8 2 5 6 5 2 2" xfId="19171"/>
    <cellStyle name="ปกติ 8 2 5 6 5 3" xfId="14762"/>
    <cellStyle name="ปกติ 8 2 5 6 6" xfId="22040"/>
    <cellStyle name="ปกติ 8 2 5 7" xfId="3924"/>
    <cellStyle name="ปกติ 8 2 5 7 2" xfId="3925"/>
    <cellStyle name="ปกติ 8 2 5 7 2 2" xfId="6193"/>
    <cellStyle name="ปกติ 8 2 5 7 2 2 2" xfId="12147"/>
    <cellStyle name="ปกติ 8 2 5 7 2 2 2 2" xfId="20105"/>
    <cellStyle name="ปกติ 8 2 5 7 2 2 3" xfId="15696"/>
    <cellStyle name="ปกติ 8 2 5 7 2 3" xfId="9176"/>
    <cellStyle name="ปกติ 8 2 5 7 2 3 2" xfId="17592"/>
    <cellStyle name="ปกติ 8 2 5 7 2 4" xfId="10288"/>
    <cellStyle name="ปกติ 8 2 5 7 2 4 2" xfId="18266"/>
    <cellStyle name="ปกติ 8 2 5 7 2 5" xfId="13853"/>
    <cellStyle name="ปกติ 8 2 5 7 3" xfId="7633"/>
    <cellStyle name="ปกติ 8 2 5 7 3 2" xfId="13086"/>
    <cellStyle name="ปกติ 8 2 5 7 3 2 2" xfId="21037"/>
    <cellStyle name="ปกติ 8 2 5 7 3 3" xfId="16630"/>
    <cellStyle name="ปกติ 8 2 5 7 4" xfId="5168"/>
    <cellStyle name="ปกติ 8 2 5 7 4 2" xfId="11205"/>
    <cellStyle name="ปกติ 8 2 5 7 4 2 2" xfId="19173"/>
    <cellStyle name="ปกติ 8 2 5 7 4 3" xfId="14764"/>
    <cellStyle name="ปกติ 8 2 5 7 5" xfId="22042"/>
    <cellStyle name="ปกติ 8 2 5 8" xfId="3926"/>
    <cellStyle name="ปกติ 8 2 5 8 2" xfId="6176"/>
    <cellStyle name="ปกติ 8 2 5 8 2 2" xfId="12130"/>
    <cellStyle name="ปกติ 8 2 5 8 2 2 2" xfId="20088"/>
    <cellStyle name="ปกติ 8 2 5 8 2 3" xfId="15679"/>
    <cellStyle name="ปกติ 8 2 5 8 3" xfId="9177"/>
    <cellStyle name="ปกติ 8 2 5 8 3 2" xfId="17593"/>
    <cellStyle name="ปกติ 8 2 5 8 4" xfId="10289"/>
    <cellStyle name="ปกติ 8 2 5 8 4 2" xfId="18267"/>
    <cellStyle name="ปกติ 8 2 5 8 5" xfId="13854"/>
    <cellStyle name="ปกติ 8 2 5 9" xfId="7616"/>
    <cellStyle name="ปกติ 8 2 5 9 2" xfId="13069"/>
    <cellStyle name="ปกติ 8 2 5 9 2 2" xfId="21020"/>
    <cellStyle name="ปกติ 8 2 5 9 3" xfId="16613"/>
    <cellStyle name="ปกติ 8 2 6" xfId="3927"/>
    <cellStyle name="ปกติ 8 2 6 10" xfId="5169"/>
    <cellStyle name="ปกติ 8 2 6 10 2" xfId="11206"/>
    <cellStyle name="ปกติ 8 2 6 10 2 2" xfId="19174"/>
    <cellStyle name="ปกติ 8 2 6 10 3" xfId="14765"/>
    <cellStyle name="ปกติ 8 2 6 11" xfId="22043"/>
    <cellStyle name="ปกติ 8 2 6 2" xfId="3928"/>
    <cellStyle name="ปกติ 8 2 6 2 2" xfId="3929"/>
    <cellStyle name="ปกติ 8 2 6 2 2 2" xfId="3930"/>
    <cellStyle name="ปกติ 8 2 6 2 2 2 2" xfId="3931"/>
    <cellStyle name="ปกติ 8 2 6 2 2 2 2 2" xfId="6197"/>
    <cellStyle name="ปกติ 8 2 6 2 2 2 2 2 2" xfId="12151"/>
    <cellStyle name="ปกติ 8 2 6 2 2 2 2 2 2 2" xfId="20109"/>
    <cellStyle name="ปกติ 8 2 6 2 2 2 2 2 3" xfId="15700"/>
    <cellStyle name="ปกติ 8 2 6 2 2 2 2 3" xfId="9178"/>
    <cellStyle name="ปกติ 8 2 6 2 2 2 2 3 2" xfId="17594"/>
    <cellStyle name="ปกติ 8 2 6 2 2 2 2 4" xfId="10290"/>
    <cellStyle name="ปกติ 8 2 6 2 2 2 2 4 2" xfId="18268"/>
    <cellStyle name="ปกติ 8 2 6 2 2 2 2 5" xfId="13856"/>
    <cellStyle name="ปกติ 8 2 6 2 2 2 3" xfId="7637"/>
    <cellStyle name="ปกติ 8 2 6 2 2 2 3 2" xfId="13090"/>
    <cellStyle name="ปกติ 8 2 6 2 2 2 3 2 2" xfId="21041"/>
    <cellStyle name="ปกติ 8 2 6 2 2 2 3 3" xfId="16634"/>
    <cellStyle name="ปกติ 8 2 6 2 2 2 4" xfId="5172"/>
    <cellStyle name="ปกติ 8 2 6 2 2 2 4 2" xfId="11209"/>
    <cellStyle name="ปกติ 8 2 6 2 2 2 4 2 2" xfId="19177"/>
    <cellStyle name="ปกติ 8 2 6 2 2 2 4 3" xfId="14768"/>
    <cellStyle name="ปกติ 8 2 6 2 2 2 5" xfId="22046"/>
    <cellStyle name="ปกติ 8 2 6 2 2 3" xfId="3932"/>
    <cellStyle name="ปกติ 8 2 6 2 2 3 2" xfId="6196"/>
    <cellStyle name="ปกติ 8 2 6 2 2 3 2 2" xfId="12150"/>
    <cellStyle name="ปกติ 8 2 6 2 2 3 2 2 2" xfId="20108"/>
    <cellStyle name="ปกติ 8 2 6 2 2 3 2 3" xfId="15699"/>
    <cellStyle name="ปกติ 8 2 6 2 2 3 3" xfId="9179"/>
    <cellStyle name="ปกติ 8 2 6 2 2 3 3 2" xfId="17595"/>
    <cellStyle name="ปกติ 8 2 6 2 2 3 4" xfId="10291"/>
    <cellStyle name="ปกติ 8 2 6 2 2 3 4 2" xfId="18269"/>
    <cellStyle name="ปกติ 8 2 6 2 2 3 5" xfId="13857"/>
    <cellStyle name="ปกติ 8 2 6 2 2 4" xfId="7636"/>
    <cellStyle name="ปกติ 8 2 6 2 2 4 2" xfId="13089"/>
    <cellStyle name="ปกติ 8 2 6 2 2 4 2 2" xfId="21040"/>
    <cellStyle name="ปกติ 8 2 6 2 2 4 3" xfId="16633"/>
    <cellStyle name="ปกติ 8 2 6 2 2 5" xfId="5171"/>
    <cellStyle name="ปกติ 8 2 6 2 2 5 2" xfId="11208"/>
    <cellStyle name="ปกติ 8 2 6 2 2 5 2 2" xfId="19176"/>
    <cellStyle name="ปกติ 8 2 6 2 2 5 3" xfId="14767"/>
    <cellStyle name="ปกติ 8 2 6 2 2 6" xfId="22045"/>
    <cellStyle name="ปกติ 8 2 6 2 3" xfId="3933"/>
    <cellStyle name="ปกติ 8 2 6 2 3 2" xfId="3934"/>
    <cellStyle name="ปกติ 8 2 6 2 3 2 2" xfId="6198"/>
    <cellStyle name="ปกติ 8 2 6 2 3 2 2 2" xfId="12152"/>
    <cellStyle name="ปกติ 8 2 6 2 3 2 2 2 2" xfId="20110"/>
    <cellStyle name="ปกติ 8 2 6 2 3 2 2 3" xfId="15701"/>
    <cellStyle name="ปกติ 8 2 6 2 3 2 3" xfId="9180"/>
    <cellStyle name="ปกติ 8 2 6 2 3 2 3 2" xfId="17596"/>
    <cellStyle name="ปกติ 8 2 6 2 3 2 4" xfId="10292"/>
    <cellStyle name="ปกติ 8 2 6 2 3 2 4 2" xfId="18270"/>
    <cellStyle name="ปกติ 8 2 6 2 3 2 5" xfId="13858"/>
    <cellStyle name="ปกติ 8 2 6 2 3 3" xfId="7638"/>
    <cellStyle name="ปกติ 8 2 6 2 3 3 2" xfId="13091"/>
    <cellStyle name="ปกติ 8 2 6 2 3 3 2 2" xfId="21042"/>
    <cellStyle name="ปกติ 8 2 6 2 3 3 3" xfId="16635"/>
    <cellStyle name="ปกติ 8 2 6 2 3 4" xfId="5173"/>
    <cellStyle name="ปกติ 8 2 6 2 3 4 2" xfId="11210"/>
    <cellStyle name="ปกติ 8 2 6 2 3 4 2 2" xfId="19178"/>
    <cellStyle name="ปกติ 8 2 6 2 3 4 3" xfId="14769"/>
    <cellStyle name="ปกติ 8 2 6 2 3 5" xfId="22047"/>
    <cellStyle name="ปกติ 8 2 6 2 4" xfId="3935"/>
    <cellStyle name="ปกติ 8 2 6 2 4 2" xfId="6195"/>
    <cellStyle name="ปกติ 8 2 6 2 4 2 2" xfId="12149"/>
    <cellStyle name="ปกติ 8 2 6 2 4 2 2 2" xfId="20107"/>
    <cellStyle name="ปกติ 8 2 6 2 4 2 3" xfId="15698"/>
    <cellStyle name="ปกติ 8 2 6 2 4 3" xfId="9181"/>
    <cellStyle name="ปกติ 8 2 6 2 4 3 2" xfId="17597"/>
    <cellStyle name="ปกติ 8 2 6 2 4 4" xfId="10293"/>
    <cellStyle name="ปกติ 8 2 6 2 4 4 2" xfId="18271"/>
    <cellStyle name="ปกติ 8 2 6 2 4 5" xfId="13859"/>
    <cellStyle name="ปกติ 8 2 6 2 5" xfId="7635"/>
    <cellStyle name="ปกติ 8 2 6 2 5 2" xfId="13088"/>
    <cellStyle name="ปกติ 8 2 6 2 5 2 2" xfId="21039"/>
    <cellStyle name="ปกติ 8 2 6 2 5 3" xfId="16632"/>
    <cellStyle name="ปกติ 8 2 6 2 6" xfId="5170"/>
    <cellStyle name="ปกติ 8 2 6 2 6 2" xfId="11207"/>
    <cellStyle name="ปกติ 8 2 6 2 6 2 2" xfId="19175"/>
    <cellStyle name="ปกติ 8 2 6 2 6 3" xfId="14766"/>
    <cellStyle name="ปกติ 8 2 6 2 7" xfId="22044"/>
    <cellStyle name="ปกติ 8 2 6 3" xfId="3936"/>
    <cellStyle name="ปกติ 8 2 6 3 2" xfId="3937"/>
    <cellStyle name="ปกติ 8 2 6 3 2 2" xfId="3938"/>
    <cellStyle name="ปกติ 8 2 6 3 2 2 2" xfId="3939"/>
    <cellStyle name="ปกติ 8 2 6 3 2 2 2 2" xfId="6201"/>
    <cellStyle name="ปกติ 8 2 6 3 2 2 2 2 2" xfId="12155"/>
    <cellStyle name="ปกติ 8 2 6 3 2 2 2 2 2 2" xfId="20113"/>
    <cellStyle name="ปกติ 8 2 6 3 2 2 2 2 3" xfId="15704"/>
    <cellStyle name="ปกติ 8 2 6 3 2 2 2 3" xfId="9182"/>
    <cellStyle name="ปกติ 8 2 6 3 2 2 2 3 2" xfId="17598"/>
    <cellStyle name="ปกติ 8 2 6 3 2 2 2 4" xfId="10294"/>
    <cellStyle name="ปกติ 8 2 6 3 2 2 2 4 2" xfId="18272"/>
    <cellStyle name="ปกติ 8 2 6 3 2 2 2 5" xfId="13860"/>
    <cellStyle name="ปกติ 8 2 6 3 2 2 3" xfId="7641"/>
    <cellStyle name="ปกติ 8 2 6 3 2 2 3 2" xfId="13094"/>
    <cellStyle name="ปกติ 8 2 6 3 2 2 3 2 2" xfId="21045"/>
    <cellStyle name="ปกติ 8 2 6 3 2 2 3 3" xfId="16638"/>
    <cellStyle name="ปกติ 8 2 6 3 2 2 4" xfId="5176"/>
    <cellStyle name="ปกติ 8 2 6 3 2 2 4 2" xfId="11213"/>
    <cellStyle name="ปกติ 8 2 6 3 2 2 4 2 2" xfId="19181"/>
    <cellStyle name="ปกติ 8 2 6 3 2 2 4 3" xfId="14772"/>
    <cellStyle name="ปกติ 8 2 6 3 2 2 5" xfId="22050"/>
    <cellStyle name="ปกติ 8 2 6 3 2 3" xfId="3940"/>
    <cellStyle name="ปกติ 8 2 6 3 2 3 2" xfId="6200"/>
    <cellStyle name="ปกติ 8 2 6 3 2 3 2 2" xfId="12154"/>
    <cellStyle name="ปกติ 8 2 6 3 2 3 2 2 2" xfId="20112"/>
    <cellStyle name="ปกติ 8 2 6 3 2 3 2 3" xfId="15703"/>
    <cellStyle name="ปกติ 8 2 6 3 2 3 3" xfId="9183"/>
    <cellStyle name="ปกติ 8 2 6 3 2 3 3 2" xfId="17599"/>
    <cellStyle name="ปกติ 8 2 6 3 2 3 4" xfId="10295"/>
    <cellStyle name="ปกติ 8 2 6 3 2 3 4 2" xfId="18273"/>
    <cellStyle name="ปกติ 8 2 6 3 2 3 5" xfId="13861"/>
    <cellStyle name="ปกติ 8 2 6 3 2 4" xfId="7640"/>
    <cellStyle name="ปกติ 8 2 6 3 2 4 2" xfId="13093"/>
    <cellStyle name="ปกติ 8 2 6 3 2 4 2 2" xfId="21044"/>
    <cellStyle name="ปกติ 8 2 6 3 2 4 3" xfId="16637"/>
    <cellStyle name="ปกติ 8 2 6 3 2 5" xfId="5175"/>
    <cellStyle name="ปกติ 8 2 6 3 2 5 2" xfId="11212"/>
    <cellStyle name="ปกติ 8 2 6 3 2 5 2 2" xfId="19180"/>
    <cellStyle name="ปกติ 8 2 6 3 2 5 3" xfId="14771"/>
    <cellStyle name="ปกติ 8 2 6 3 2 6" xfId="22049"/>
    <cellStyle name="ปกติ 8 2 6 3 3" xfId="3941"/>
    <cellStyle name="ปกติ 8 2 6 3 3 2" xfId="3942"/>
    <cellStyle name="ปกติ 8 2 6 3 3 2 2" xfId="6202"/>
    <cellStyle name="ปกติ 8 2 6 3 3 2 2 2" xfId="12156"/>
    <cellStyle name="ปกติ 8 2 6 3 3 2 2 2 2" xfId="20114"/>
    <cellStyle name="ปกติ 8 2 6 3 3 2 2 3" xfId="15705"/>
    <cellStyle name="ปกติ 8 2 6 3 3 2 3" xfId="9184"/>
    <cellStyle name="ปกติ 8 2 6 3 3 2 3 2" xfId="17600"/>
    <cellStyle name="ปกติ 8 2 6 3 3 2 4" xfId="10296"/>
    <cellStyle name="ปกติ 8 2 6 3 3 2 4 2" xfId="18274"/>
    <cellStyle name="ปกติ 8 2 6 3 3 2 5" xfId="13862"/>
    <cellStyle name="ปกติ 8 2 6 3 3 3" xfId="7642"/>
    <cellStyle name="ปกติ 8 2 6 3 3 3 2" xfId="13095"/>
    <cellStyle name="ปกติ 8 2 6 3 3 3 2 2" xfId="21046"/>
    <cellStyle name="ปกติ 8 2 6 3 3 3 3" xfId="16639"/>
    <cellStyle name="ปกติ 8 2 6 3 3 4" xfId="5177"/>
    <cellStyle name="ปกติ 8 2 6 3 3 4 2" xfId="11214"/>
    <cellStyle name="ปกติ 8 2 6 3 3 4 2 2" xfId="19182"/>
    <cellStyle name="ปกติ 8 2 6 3 3 4 3" xfId="14773"/>
    <cellStyle name="ปกติ 8 2 6 3 3 5" xfId="22051"/>
    <cellStyle name="ปกติ 8 2 6 3 4" xfId="3943"/>
    <cellStyle name="ปกติ 8 2 6 3 4 2" xfId="6199"/>
    <cellStyle name="ปกติ 8 2 6 3 4 2 2" xfId="12153"/>
    <cellStyle name="ปกติ 8 2 6 3 4 2 2 2" xfId="20111"/>
    <cellStyle name="ปกติ 8 2 6 3 4 2 3" xfId="15702"/>
    <cellStyle name="ปกติ 8 2 6 3 4 3" xfId="9185"/>
    <cellStyle name="ปกติ 8 2 6 3 4 3 2" xfId="17601"/>
    <cellStyle name="ปกติ 8 2 6 3 4 4" xfId="10297"/>
    <cellStyle name="ปกติ 8 2 6 3 4 4 2" xfId="18275"/>
    <cellStyle name="ปกติ 8 2 6 3 4 5" xfId="13863"/>
    <cellStyle name="ปกติ 8 2 6 3 5" xfId="7639"/>
    <cellStyle name="ปกติ 8 2 6 3 5 2" xfId="13092"/>
    <cellStyle name="ปกติ 8 2 6 3 5 2 2" xfId="21043"/>
    <cellStyle name="ปกติ 8 2 6 3 5 3" xfId="16636"/>
    <cellStyle name="ปกติ 8 2 6 3 6" xfId="5174"/>
    <cellStyle name="ปกติ 8 2 6 3 6 2" xfId="11211"/>
    <cellStyle name="ปกติ 8 2 6 3 6 2 2" xfId="19179"/>
    <cellStyle name="ปกติ 8 2 6 3 6 3" xfId="14770"/>
    <cellStyle name="ปกติ 8 2 6 3 7" xfId="22048"/>
    <cellStyle name="ปกติ 8 2 6 4" xfId="3944"/>
    <cellStyle name="ปกติ 8 2 6 4 2" xfId="3945"/>
    <cellStyle name="ปกติ 8 2 6 4 2 2" xfId="3946"/>
    <cellStyle name="ปกติ 8 2 6 4 2 2 2" xfId="3947"/>
    <cellStyle name="ปกติ 8 2 6 4 2 2 2 2" xfId="6205"/>
    <cellStyle name="ปกติ 8 2 6 4 2 2 2 2 2" xfId="12159"/>
    <cellStyle name="ปกติ 8 2 6 4 2 2 2 2 2 2" xfId="20117"/>
    <cellStyle name="ปกติ 8 2 6 4 2 2 2 2 3" xfId="15708"/>
    <cellStyle name="ปกติ 8 2 6 4 2 2 2 3" xfId="9186"/>
    <cellStyle name="ปกติ 8 2 6 4 2 2 2 3 2" xfId="17602"/>
    <cellStyle name="ปกติ 8 2 6 4 2 2 2 4" xfId="10298"/>
    <cellStyle name="ปกติ 8 2 6 4 2 2 2 4 2" xfId="18276"/>
    <cellStyle name="ปกติ 8 2 6 4 2 2 2 5" xfId="13864"/>
    <cellStyle name="ปกติ 8 2 6 4 2 2 3" xfId="7645"/>
    <cellStyle name="ปกติ 8 2 6 4 2 2 3 2" xfId="13098"/>
    <cellStyle name="ปกติ 8 2 6 4 2 2 3 2 2" xfId="21049"/>
    <cellStyle name="ปกติ 8 2 6 4 2 2 3 3" xfId="16642"/>
    <cellStyle name="ปกติ 8 2 6 4 2 2 4" xfId="5180"/>
    <cellStyle name="ปกติ 8 2 6 4 2 2 4 2" xfId="11217"/>
    <cellStyle name="ปกติ 8 2 6 4 2 2 4 2 2" xfId="19185"/>
    <cellStyle name="ปกติ 8 2 6 4 2 2 4 3" xfId="14776"/>
    <cellStyle name="ปกติ 8 2 6 4 2 2 5" xfId="22054"/>
    <cellStyle name="ปกติ 8 2 6 4 2 3" xfId="3948"/>
    <cellStyle name="ปกติ 8 2 6 4 2 3 2" xfId="6204"/>
    <cellStyle name="ปกติ 8 2 6 4 2 3 2 2" xfId="12158"/>
    <cellStyle name="ปกติ 8 2 6 4 2 3 2 2 2" xfId="20116"/>
    <cellStyle name="ปกติ 8 2 6 4 2 3 2 3" xfId="15707"/>
    <cellStyle name="ปกติ 8 2 6 4 2 3 3" xfId="9187"/>
    <cellStyle name="ปกติ 8 2 6 4 2 3 3 2" xfId="17603"/>
    <cellStyle name="ปกติ 8 2 6 4 2 3 4" xfId="10299"/>
    <cellStyle name="ปกติ 8 2 6 4 2 3 4 2" xfId="18277"/>
    <cellStyle name="ปกติ 8 2 6 4 2 3 5" xfId="13865"/>
    <cellStyle name="ปกติ 8 2 6 4 2 4" xfId="7644"/>
    <cellStyle name="ปกติ 8 2 6 4 2 4 2" xfId="13097"/>
    <cellStyle name="ปกติ 8 2 6 4 2 4 2 2" xfId="21048"/>
    <cellStyle name="ปกติ 8 2 6 4 2 4 3" xfId="16641"/>
    <cellStyle name="ปกติ 8 2 6 4 2 5" xfId="5179"/>
    <cellStyle name="ปกติ 8 2 6 4 2 5 2" xfId="11216"/>
    <cellStyle name="ปกติ 8 2 6 4 2 5 2 2" xfId="19184"/>
    <cellStyle name="ปกติ 8 2 6 4 2 5 3" xfId="14775"/>
    <cellStyle name="ปกติ 8 2 6 4 2 6" xfId="22053"/>
    <cellStyle name="ปกติ 8 2 6 4 3" xfId="3949"/>
    <cellStyle name="ปกติ 8 2 6 4 3 2" xfId="3950"/>
    <cellStyle name="ปกติ 8 2 6 4 3 2 2" xfId="6206"/>
    <cellStyle name="ปกติ 8 2 6 4 3 2 2 2" xfId="12160"/>
    <cellStyle name="ปกติ 8 2 6 4 3 2 2 2 2" xfId="20118"/>
    <cellStyle name="ปกติ 8 2 6 4 3 2 2 3" xfId="15709"/>
    <cellStyle name="ปกติ 8 2 6 4 3 2 3" xfId="9188"/>
    <cellStyle name="ปกติ 8 2 6 4 3 2 3 2" xfId="17604"/>
    <cellStyle name="ปกติ 8 2 6 4 3 2 4" xfId="10300"/>
    <cellStyle name="ปกติ 8 2 6 4 3 2 4 2" xfId="18278"/>
    <cellStyle name="ปกติ 8 2 6 4 3 2 5" xfId="13866"/>
    <cellStyle name="ปกติ 8 2 6 4 3 3" xfId="7646"/>
    <cellStyle name="ปกติ 8 2 6 4 3 3 2" xfId="13099"/>
    <cellStyle name="ปกติ 8 2 6 4 3 3 2 2" xfId="21050"/>
    <cellStyle name="ปกติ 8 2 6 4 3 3 3" xfId="16643"/>
    <cellStyle name="ปกติ 8 2 6 4 3 4" xfId="5181"/>
    <cellStyle name="ปกติ 8 2 6 4 3 4 2" xfId="11218"/>
    <cellStyle name="ปกติ 8 2 6 4 3 4 2 2" xfId="19186"/>
    <cellStyle name="ปกติ 8 2 6 4 3 4 3" xfId="14777"/>
    <cellStyle name="ปกติ 8 2 6 4 3 5" xfId="22055"/>
    <cellStyle name="ปกติ 8 2 6 4 4" xfId="3951"/>
    <cellStyle name="ปกติ 8 2 6 4 4 2" xfId="6203"/>
    <cellStyle name="ปกติ 8 2 6 4 4 2 2" xfId="12157"/>
    <cellStyle name="ปกติ 8 2 6 4 4 2 2 2" xfId="20115"/>
    <cellStyle name="ปกติ 8 2 6 4 4 2 3" xfId="15706"/>
    <cellStyle name="ปกติ 8 2 6 4 4 3" xfId="9189"/>
    <cellStyle name="ปกติ 8 2 6 4 4 3 2" xfId="17605"/>
    <cellStyle name="ปกติ 8 2 6 4 4 4" xfId="10301"/>
    <cellStyle name="ปกติ 8 2 6 4 4 4 2" xfId="18279"/>
    <cellStyle name="ปกติ 8 2 6 4 4 5" xfId="13867"/>
    <cellStyle name="ปกติ 8 2 6 4 5" xfId="7643"/>
    <cellStyle name="ปกติ 8 2 6 4 5 2" xfId="13096"/>
    <cellStyle name="ปกติ 8 2 6 4 5 2 2" xfId="21047"/>
    <cellStyle name="ปกติ 8 2 6 4 5 3" xfId="16640"/>
    <cellStyle name="ปกติ 8 2 6 4 6" xfId="5178"/>
    <cellStyle name="ปกติ 8 2 6 4 6 2" xfId="11215"/>
    <cellStyle name="ปกติ 8 2 6 4 6 2 2" xfId="19183"/>
    <cellStyle name="ปกติ 8 2 6 4 6 3" xfId="14774"/>
    <cellStyle name="ปกติ 8 2 6 4 7" xfId="22052"/>
    <cellStyle name="ปกติ 8 2 6 5" xfId="3952"/>
    <cellStyle name="ปกติ 8 2 6 5 2" xfId="3953"/>
    <cellStyle name="ปกติ 8 2 6 5 2 2" xfId="3954"/>
    <cellStyle name="ปกติ 8 2 6 5 2 2 2" xfId="6208"/>
    <cellStyle name="ปกติ 8 2 6 5 2 2 2 2" xfId="12162"/>
    <cellStyle name="ปกติ 8 2 6 5 2 2 2 2 2" xfId="20120"/>
    <cellStyle name="ปกติ 8 2 6 5 2 2 2 3" xfId="15711"/>
    <cellStyle name="ปกติ 8 2 6 5 2 2 3" xfId="9190"/>
    <cellStyle name="ปกติ 8 2 6 5 2 2 3 2" xfId="17606"/>
    <cellStyle name="ปกติ 8 2 6 5 2 2 4" xfId="10302"/>
    <cellStyle name="ปกติ 8 2 6 5 2 2 4 2" xfId="18280"/>
    <cellStyle name="ปกติ 8 2 6 5 2 2 5" xfId="13868"/>
    <cellStyle name="ปกติ 8 2 6 5 2 3" xfId="7648"/>
    <cellStyle name="ปกติ 8 2 6 5 2 3 2" xfId="13101"/>
    <cellStyle name="ปกติ 8 2 6 5 2 3 2 2" xfId="21052"/>
    <cellStyle name="ปกติ 8 2 6 5 2 3 3" xfId="16645"/>
    <cellStyle name="ปกติ 8 2 6 5 2 4" xfId="5183"/>
    <cellStyle name="ปกติ 8 2 6 5 2 4 2" xfId="11220"/>
    <cellStyle name="ปกติ 8 2 6 5 2 4 2 2" xfId="19188"/>
    <cellStyle name="ปกติ 8 2 6 5 2 4 3" xfId="14779"/>
    <cellStyle name="ปกติ 8 2 6 5 2 5" xfId="22057"/>
    <cellStyle name="ปกติ 8 2 6 5 3" xfId="3955"/>
    <cellStyle name="ปกติ 8 2 6 5 3 2" xfId="6207"/>
    <cellStyle name="ปกติ 8 2 6 5 3 2 2" xfId="12161"/>
    <cellStyle name="ปกติ 8 2 6 5 3 2 2 2" xfId="20119"/>
    <cellStyle name="ปกติ 8 2 6 5 3 2 3" xfId="15710"/>
    <cellStyle name="ปกติ 8 2 6 5 3 3" xfId="9191"/>
    <cellStyle name="ปกติ 8 2 6 5 3 3 2" xfId="17607"/>
    <cellStyle name="ปกติ 8 2 6 5 3 4" xfId="10303"/>
    <cellStyle name="ปกติ 8 2 6 5 3 4 2" xfId="18281"/>
    <cellStyle name="ปกติ 8 2 6 5 3 5" xfId="13869"/>
    <cellStyle name="ปกติ 8 2 6 5 4" xfId="7647"/>
    <cellStyle name="ปกติ 8 2 6 5 4 2" xfId="13100"/>
    <cellStyle name="ปกติ 8 2 6 5 4 2 2" xfId="21051"/>
    <cellStyle name="ปกติ 8 2 6 5 4 3" xfId="16644"/>
    <cellStyle name="ปกติ 8 2 6 5 5" xfId="5182"/>
    <cellStyle name="ปกติ 8 2 6 5 5 2" xfId="11219"/>
    <cellStyle name="ปกติ 8 2 6 5 5 2 2" xfId="19187"/>
    <cellStyle name="ปกติ 8 2 6 5 5 3" xfId="14778"/>
    <cellStyle name="ปกติ 8 2 6 5 6" xfId="22056"/>
    <cellStyle name="ปกติ 8 2 6 6" xfId="3956"/>
    <cellStyle name="ปกติ 8 2 6 6 2" xfId="3957"/>
    <cellStyle name="ปกติ 8 2 6 6 2 2" xfId="3958"/>
    <cellStyle name="ปกติ 8 2 6 6 2 2 2" xfId="6210"/>
    <cellStyle name="ปกติ 8 2 6 6 2 2 2 2" xfId="12164"/>
    <cellStyle name="ปกติ 8 2 6 6 2 2 2 2 2" xfId="20122"/>
    <cellStyle name="ปกติ 8 2 6 6 2 2 2 3" xfId="15713"/>
    <cellStyle name="ปกติ 8 2 6 6 2 2 3" xfId="9192"/>
    <cellStyle name="ปกติ 8 2 6 6 2 2 3 2" xfId="17608"/>
    <cellStyle name="ปกติ 8 2 6 6 2 2 4" xfId="10304"/>
    <cellStyle name="ปกติ 8 2 6 6 2 2 4 2" xfId="18282"/>
    <cellStyle name="ปกติ 8 2 6 6 2 2 5" xfId="13870"/>
    <cellStyle name="ปกติ 8 2 6 6 2 3" xfId="7650"/>
    <cellStyle name="ปกติ 8 2 6 6 2 3 2" xfId="13103"/>
    <cellStyle name="ปกติ 8 2 6 6 2 3 2 2" xfId="21054"/>
    <cellStyle name="ปกติ 8 2 6 6 2 3 3" xfId="16647"/>
    <cellStyle name="ปกติ 8 2 6 6 2 4" xfId="5185"/>
    <cellStyle name="ปกติ 8 2 6 6 2 4 2" xfId="11222"/>
    <cellStyle name="ปกติ 8 2 6 6 2 4 2 2" xfId="19190"/>
    <cellStyle name="ปกติ 8 2 6 6 2 4 3" xfId="14781"/>
    <cellStyle name="ปกติ 8 2 6 6 2 5" xfId="22059"/>
    <cellStyle name="ปกติ 8 2 6 6 3" xfId="3959"/>
    <cellStyle name="ปกติ 8 2 6 6 3 2" xfId="6209"/>
    <cellStyle name="ปกติ 8 2 6 6 3 2 2" xfId="12163"/>
    <cellStyle name="ปกติ 8 2 6 6 3 2 2 2" xfId="20121"/>
    <cellStyle name="ปกติ 8 2 6 6 3 2 3" xfId="15712"/>
    <cellStyle name="ปกติ 8 2 6 6 3 3" xfId="9193"/>
    <cellStyle name="ปกติ 8 2 6 6 3 3 2" xfId="17609"/>
    <cellStyle name="ปกติ 8 2 6 6 3 4" xfId="10305"/>
    <cellStyle name="ปกติ 8 2 6 6 3 4 2" xfId="18283"/>
    <cellStyle name="ปกติ 8 2 6 6 3 5" xfId="13871"/>
    <cellStyle name="ปกติ 8 2 6 6 4" xfId="7649"/>
    <cellStyle name="ปกติ 8 2 6 6 4 2" xfId="13102"/>
    <cellStyle name="ปกติ 8 2 6 6 4 2 2" xfId="21053"/>
    <cellStyle name="ปกติ 8 2 6 6 4 3" xfId="16646"/>
    <cellStyle name="ปกติ 8 2 6 6 5" xfId="5184"/>
    <cellStyle name="ปกติ 8 2 6 6 5 2" xfId="11221"/>
    <cellStyle name="ปกติ 8 2 6 6 5 2 2" xfId="19189"/>
    <cellStyle name="ปกติ 8 2 6 6 5 3" xfId="14780"/>
    <cellStyle name="ปกติ 8 2 6 6 6" xfId="22058"/>
    <cellStyle name="ปกติ 8 2 6 7" xfId="3960"/>
    <cellStyle name="ปกติ 8 2 6 7 2" xfId="3961"/>
    <cellStyle name="ปกติ 8 2 6 7 2 2" xfId="6211"/>
    <cellStyle name="ปกติ 8 2 6 7 2 2 2" xfId="12165"/>
    <cellStyle name="ปกติ 8 2 6 7 2 2 2 2" xfId="20123"/>
    <cellStyle name="ปกติ 8 2 6 7 2 2 3" xfId="15714"/>
    <cellStyle name="ปกติ 8 2 6 7 2 3" xfId="9195"/>
    <cellStyle name="ปกติ 8 2 6 7 2 3 2" xfId="17610"/>
    <cellStyle name="ปกติ 8 2 6 7 2 4" xfId="10306"/>
    <cellStyle name="ปกติ 8 2 6 7 2 4 2" xfId="18284"/>
    <cellStyle name="ปกติ 8 2 6 7 2 5" xfId="13872"/>
    <cellStyle name="ปกติ 8 2 6 7 3" xfId="7651"/>
    <cellStyle name="ปกติ 8 2 6 7 3 2" xfId="13104"/>
    <cellStyle name="ปกติ 8 2 6 7 3 2 2" xfId="21055"/>
    <cellStyle name="ปกติ 8 2 6 7 3 3" xfId="16648"/>
    <cellStyle name="ปกติ 8 2 6 7 4" xfId="5186"/>
    <cellStyle name="ปกติ 8 2 6 7 4 2" xfId="11223"/>
    <cellStyle name="ปกติ 8 2 6 7 4 2 2" xfId="19191"/>
    <cellStyle name="ปกติ 8 2 6 7 4 3" xfId="14782"/>
    <cellStyle name="ปกติ 8 2 6 7 5" xfId="22060"/>
    <cellStyle name="ปกติ 8 2 6 8" xfId="3962"/>
    <cellStyle name="ปกติ 8 2 6 8 2" xfId="6194"/>
    <cellStyle name="ปกติ 8 2 6 8 2 2" xfId="12148"/>
    <cellStyle name="ปกติ 8 2 6 8 2 2 2" xfId="20106"/>
    <cellStyle name="ปกติ 8 2 6 8 2 3" xfId="15697"/>
    <cellStyle name="ปกติ 8 2 6 8 3" xfId="9196"/>
    <cellStyle name="ปกติ 8 2 6 8 3 2" xfId="17611"/>
    <cellStyle name="ปกติ 8 2 6 8 4" xfId="10307"/>
    <cellStyle name="ปกติ 8 2 6 8 4 2" xfId="18285"/>
    <cellStyle name="ปกติ 8 2 6 8 5" xfId="13873"/>
    <cellStyle name="ปกติ 8 2 6 9" xfId="7634"/>
    <cellStyle name="ปกติ 8 2 6 9 2" xfId="13087"/>
    <cellStyle name="ปกติ 8 2 6 9 2 2" xfId="21038"/>
    <cellStyle name="ปกติ 8 2 6 9 3" xfId="16631"/>
    <cellStyle name="ปกติ 8 2 7" xfId="3963"/>
    <cellStyle name="ปกติ 8 2 7 10" xfId="7652"/>
    <cellStyle name="ปกติ 8 2 7 10 2" xfId="13105"/>
    <cellStyle name="ปกติ 8 2 7 10 2 2" xfId="21056"/>
    <cellStyle name="ปกติ 8 2 7 10 3" xfId="16649"/>
    <cellStyle name="ปกติ 8 2 7 11" xfId="5187"/>
    <cellStyle name="ปกติ 8 2 7 11 2" xfId="11224"/>
    <cellStyle name="ปกติ 8 2 7 11 2 2" xfId="19192"/>
    <cellStyle name="ปกติ 8 2 7 11 3" xfId="14783"/>
    <cellStyle name="ปกติ 8 2 7 12" xfId="22061"/>
    <cellStyle name="ปกติ 8 2 7 2" xfId="3964"/>
    <cellStyle name="ปกติ 8 2 7 2 10" xfId="5188"/>
    <cellStyle name="ปกติ 8 2 7 2 10 2" xfId="11225"/>
    <cellStyle name="ปกติ 8 2 7 2 10 2 2" xfId="19193"/>
    <cellStyle name="ปกติ 8 2 7 2 10 3" xfId="14784"/>
    <cellStyle name="ปกติ 8 2 7 2 11" xfId="22062"/>
    <cellStyle name="ปกติ 8 2 7 2 2" xfId="3965"/>
    <cellStyle name="ปกติ 8 2 7 2 2 2" xfId="3966"/>
    <cellStyle name="ปกติ 8 2 7 2 2 2 2" xfId="3967"/>
    <cellStyle name="ปกติ 8 2 7 2 2 2 2 2" xfId="3968"/>
    <cellStyle name="ปกติ 8 2 7 2 2 2 2 2 2" xfId="6216"/>
    <cellStyle name="ปกติ 8 2 7 2 2 2 2 2 2 2" xfId="12170"/>
    <cellStyle name="ปกติ 8 2 7 2 2 2 2 2 2 2 2" xfId="20128"/>
    <cellStyle name="ปกติ 8 2 7 2 2 2 2 2 2 3" xfId="15719"/>
    <cellStyle name="ปกติ 8 2 7 2 2 2 2 2 3" xfId="9198"/>
    <cellStyle name="ปกติ 8 2 7 2 2 2 2 2 3 2" xfId="17612"/>
    <cellStyle name="ปกติ 8 2 7 2 2 2 2 2 4" xfId="10308"/>
    <cellStyle name="ปกติ 8 2 7 2 2 2 2 2 4 2" xfId="18286"/>
    <cellStyle name="ปกติ 8 2 7 2 2 2 2 2 5" xfId="13874"/>
    <cellStyle name="ปกติ 8 2 7 2 2 2 2 3" xfId="7656"/>
    <cellStyle name="ปกติ 8 2 7 2 2 2 2 3 2" xfId="13109"/>
    <cellStyle name="ปกติ 8 2 7 2 2 2 2 3 2 2" xfId="21060"/>
    <cellStyle name="ปกติ 8 2 7 2 2 2 2 3 3" xfId="16653"/>
    <cellStyle name="ปกติ 8 2 7 2 2 2 2 4" xfId="5191"/>
    <cellStyle name="ปกติ 8 2 7 2 2 2 2 4 2" xfId="11228"/>
    <cellStyle name="ปกติ 8 2 7 2 2 2 2 4 2 2" xfId="19196"/>
    <cellStyle name="ปกติ 8 2 7 2 2 2 2 4 3" xfId="14787"/>
    <cellStyle name="ปกติ 8 2 7 2 2 2 2 5" xfId="22065"/>
    <cellStyle name="ปกติ 8 2 7 2 2 2 3" xfId="3969"/>
    <cellStyle name="ปกติ 8 2 7 2 2 2 3 2" xfId="6215"/>
    <cellStyle name="ปกติ 8 2 7 2 2 2 3 2 2" xfId="12169"/>
    <cellStyle name="ปกติ 8 2 7 2 2 2 3 2 2 2" xfId="20127"/>
    <cellStyle name="ปกติ 8 2 7 2 2 2 3 2 3" xfId="15718"/>
    <cellStyle name="ปกติ 8 2 7 2 2 2 3 3" xfId="9199"/>
    <cellStyle name="ปกติ 8 2 7 2 2 2 3 3 2" xfId="17613"/>
    <cellStyle name="ปกติ 8 2 7 2 2 2 3 4" xfId="10309"/>
    <cellStyle name="ปกติ 8 2 7 2 2 2 3 4 2" xfId="18287"/>
    <cellStyle name="ปกติ 8 2 7 2 2 2 3 5" xfId="13875"/>
    <cellStyle name="ปกติ 8 2 7 2 2 2 4" xfId="7655"/>
    <cellStyle name="ปกติ 8 2 7 2 2 2 4 2" xfId="13108"/>
    <cellStyle name="ปกติ 8 2 7 2 2 2 4 2 2" xfId="21059"/>
    <cellStyle name="ปกติ 8 2 7 2 2 2 4 3" xfId="16652"/>
    <cellStyle name="ปกติ 8 2 7 2 2 2 5" xfId="5190"/>
    <cellStyle name="ปกติ 8 2 7 2 2 2 5 2" xfId="11227"/>
    <cellStyle name="ปกติ 8 2 7 2 2 2 5 2 2" xfId="19195"/>
    <cellStyle name="ปกติ 8 2 7 2 2 2 5 3" xfId="14786"/>
    <cellStyle name="ปกติ 8 2 7 2 2 2 6" xfId="22064"/>
    <cellStyle name="ปกติ 8 2 7 2 2 3" xfId="3970"/>
    <cellStyle name="ปกติ 8 2 7 2 2 3 2" xfId="3971"/>
    <cellStyle name="ปกติ 8 2 7 2 2 3 2 2" xfId="6217"/>
    <cellStyle name="ปกติ 8 2 7 2 2 3 2 2 2" xfId="12171"/>
    <cellStyle name="ปกติ 8 2 7 2 2 3 2 2 2 2" xfId="20129"/>
    <cellStyle name="ปกติ 8 2 7 2 2 3 2 2 3" xfId="15720"/>
    <cellStyle name="ปกติ 8 2 7 2 2 3 2 3" xfId="9200"/>
    <cellStyle name="ปกติ 8 2 7 2 2 3 2 3 2" xfId="17614"/>
    <cellStyle name="ปกติ 8 2 7 2 2 3 2 4" xfId="10310"/>
    <cellStyle name="ปกติ 8 2 7 2 2 3 2 4 2" xfId="18288"/>
    <cellStyle name="ปกติ 8 2 7 2 2 3 2 5" xfId="13876"/>
    <cellStyle name="ปกติ 8 2 7 2 2 3 3" xfId="7657"/>
    <cellStyle name="ปกติ 8 2 7 2 2 3 3 2" xfId="13110"/>
    <cellStyle name="ปกติ 8 2 7 2 2 3 3 2 2" xfId="21061"/>
    <cellStyle name="ปกติ 8 2 7 2 2 3 3 3" xfId="16654"/>
    <cellStyle name="ปกติ 8 2 7 2 2 3 4" xfId="5192"/>
    <cellStyle name="ปกติ 8 2 7 2 2 3 4 2" xfId="11229"/>
    <cellStyle name="ปกติ 8 2 7 2 2 3 4 2 2" xfId="19197"/>
    <cellStyle name="ปกติ 8 2 7 2 2 3 4 3" xfId="14788"/>
    <cellStyle name="ปกติ 8 2 7 2 2 3 5" xfId="22066"/>
    <cellStyle name="ปกติ 8 2 7 2 2 4" xfId="3972"/>
    <cellStyle name="ปกติ 8 2 7 2 2 4 2" xfId="6214"/>
    <cellStyle name="ปกติ 8 2 7 2 2 4 2 2" xfId="12168"/>
    <cellStyle name="ปกติ 8 2 7 2 2 4 2 2 2" xfId="20126"/>
    <cellStyle name="ปกติ 8 2 7 2 2 4 2 3" xfId="15717"/>
    <cellStyle name="ปกติ 8 2 7 2 2 4 3" xfId="9201"/>
    <cellStyle name="ปกติ 8 2 7 2 2 4 3 2" xfId="17615"/>
    <cellStyle name="ปกติ 8 2 7 2 2 4 4" xfId="10311"/>
    <cellStyle name="ปกติ 8 2 7 2 2 4 4 2" xfId="18289"/>
    <cellStyle name="ปกติ 8 2 7 2 2 4 5" xfId="13877"/>
    <cellStyle name="ปกติ 8 2 7 2 2 5" xfId="7654"/>
    <cellStyle name="ปกติ 8 2 7 2 2 5 2" xfId="13107"/>
    <cellStyle name="ปกติ 8 2 7 2 2 5 2 2" xfId="21058"/>
    <cellStyle name="ปกติ 8 2 7 2 2 5 3" xfId="16651"/>
    <cellStyle name="ปกติ 8 2 7 2 2 6" xfId="5189"/>
    <cellStyle name="ปกติ 8 2 7 2 2 6 2" xfId="11226"/>
    <cellStyle name="ปกติ 8 2 7 2 2 6 2 2" xfId="19194"/>
    <cellStyle name="ปกติ 8 2 7 2 2 6 3" xfId="14785"/>
    <cellStyle name="ปกติ 8 2 7 2 2 7" xfId="22063"/>
    <cellStyle name="ปกติ 8 2 7 2 3" xfId="3973"/>
    <cellStyle name="ปกติ 8 2 7 2 3 2" xfId="3974"/>
    <cellStyle name="ปกติ 8 2 7 2 3 2 2" xfId="3975"/>
    <cellStyle name="ปกติ 8 2 7 2 3 2 2 2" xfId="3976"/>
    <cellStyle name="ปกติ 8 2 7 2 3 2 2 2 2" xfId="6220"/>
    <cellStyle name="ปกติ 8 2 7 2 3 2 2 2 2 2" xfId="12174"/>
    <cellStyle name="ปกติ 8 2 7 2 3 2 2 2 2 2 2" xfId="20132"/>
    <cellStyle name="ปกติ 8 2 7 2 3 2 2 2 2 3" xfId="15723"/>
    <cellStyle name="ปกติ 8 2 7 2 3 2 2 2 3" xfId="9202"/>
    <cellStyle name="ปกติ 8 2 7 2 3 2 2 2 3 2" xfId="17616"/>
    <cellStyle name="ปกติ 8 2 7 2 3 2 2 2 4" xfId="10312"/>
    <cellStyle name="ปกติ 8 2 7 2 3 2 2 2 4 2" xfId="18290"/>
    <cellStyle name="ปกติ 8 2 7 2 3 2 2 2 5" xfId="13878"/>
    <cellStyle name="ปกติ 8 2 7 2 3 2 2 3" xfId="7660"/>
    <cellStyle name="ปกติ 8 2 7 2 3 2 2 3 2" xfId="13113"/>
    <cellStyle name="ปกติ 8 2 7 2 3 2 2 3 2 2" xfId="21064"/>
    <cellStyle name="ปกติ 8 2 7 2 3 2 2 3 3" xfId="16657"/>
    <cellStyle name="ปกติ 8 2 7 2 3 2 2 4" xfId="5195"/>
    <cellStyle name="ปกติ 8 2 7 2 3 2 2 4 2" xfId="11232"/>
    <cellStyle name="ปกติ 8 2 7 2 3 2 2 4 2 2" xfId="19200"/>
    <cellStyle name="ปกติ 8 2 7 2 3 2 2 4 3" xfId="14791"/>
    <cellStyle name="ปกติ 8 2 7 2 3 2 2 5" xfId="22069"/>
    <cellStyle name="ปกติ 8 2 7 2 3 2 3" xfId="3977"/>
    <cellStyle name="ปกติ 8 2 7 2 3 2 3 2" xfId="6219"/>
    <cellStyle name="ปกติ 8 2 7 2 3 2 3 2 2" xfId="12173"/>
    <cellStyle name="ปกติ 8 2 7 2 3 2 3 2 2 2" xfId="20131"/>
    <cellStyle name="ปกติ 8 2 7 2 3 2 3 2 3" xfId="15722"/>
    <cellStyle name="ปกติ 8 2 7 2 3 2 3 3" xfId="9203"/>
    <cellStyle name="ปกติ 8 2 7 2 3 2 3 3 2" xfId="17617"/>
    <cellStyle name="ปกติ 8 2 7 2 3 2 3 4" xfId="10313"/>
    <cellStyle name="ปกติ 8 2 7 2 3 2 3 4 2" xfId="18291"/>
    <cellStyle name="ปกติ 8 2 7 2 3 2 3 5" xfId="13879"/>
    <cellStyle name="ปกติ 8 2 7 2 3 2 4" xfId="7659"/>
    <cellStyle name="ปกติ 8 2 7 2 3 2 4 2" xfId="13112"/>
    <cellStyle name="ปกติ 8 2 7 2 3 2 4 2 2" xfId="21063"/>
    <cellStyle name="ปกติ 8 2 7 2 3 2 4 3" xfId="16656"/>
    <cellStyle name="ปกติ 8 2 7 2 3 2 5" xfId="5194"/>
    <cellStyle name="ปกติ 8 2 7 2 3 2 5 2" xfId="11231"/>
    <cellStyle name="ปกติ 8 2 7 2 3 2 5 2 2" xfId="19199"/>
    <cellStyle name="ปกติ 8 2 7 2 3 2 5 3" xfId="14790"/>
    <cellStyle name="ปกติ 8 2 7 2 3 2 6" xfId="22068"/>
    <cellStyle name="ปกติ 8 2 7 2 3 3" xfId="3978"/>
    <cellStyle name="ปกติ 8 2 7 2 3 3 2" xfId="3979"/>
    <cellStyle name="ปกติ 8 2 7 2 3 3 2 2" xfId="6221"/>
    <cellStyle name="ปกติ 8 2 7 2 3 3 2 2 2" xfId="12175"/>
    <cellStyle name="ปกติ 8 2 7 2 3 3 2 2 2 2" xfId="20133"/>
    <cellStyle name="ปกติ 8 2 7 2 3 3 2 2 3" xfId="15724"/>
    <cellStyle name="ปกติ 8 2 7 2 3 3 2 3" xfId="9204"/>
    <cellStyle name="ปกติ 8 2 7 2 3 3 2 3 2" xfId="17618"/>
    <cellStyle name="ปกติ 8 2 7 2 3 3 2 4" xfId="10314"/>
    <cellStyle name="ปกติ 8 2 7 2 3 3 2 4 2" xfId="18292"/>
    <cellStyle name="ปกติ 8 2 7 2 3 3 2 5" xfId="13880"/>
    <cellStyle name="ปกติ 8 2 7 2 3 3 3" xfId="7661"/>
    <cellStyle name="ปกติ 8 2 7 2 3 3 3 2" xfId="13114"/>
    <cellStyle name="ปกติ 8 2 7 2 3 3 3 2 2" xfId="21065"/>
    <cellStyle name="ปกติ 8 2 7 2 3 3 3 3" xfId="16658"/>
    <cellStyle name="ปกติ 8 2 7 2 3 3 4" xfId="5196"/>
    <cellStyle name="ปกติ 8 2 7 2 3 3 4 2" xfId="11233"/>
    <cellStyle name="ปกติ 8 2 7 2 3 3 4 2 2" xfId="19201"/>
    <cellStyle name="ปกติ 8 2 7 2 3 3 4 3" xfId="14792"/>
    <cellStyle name="ปกติ 8 2 7 2 3 3 5" xfId="22070"/>
    <cellStyle name="ปกติ 8 2 7 2 3 4" xfId="3980"/>
    <cellStyle name="ปกติ 8 2 7 2 3 4 2" xfId="6218"/>
    <cellStyle name="ปกติ 8 2 7 2 3 4 2 2" xfId="12172"/>
    <cellStyle name="ปกติ 8 2 7 2 3 4 2 2 2" xfId="20130"/>
    <cellStyle name="ปกติ 8 2 7 2 3 4 2 3" xfId="15721"/>
    <cellStyle name="ปกติ 8 2 7 2 3 4 3" xfId="9205"/>
    <cellStyle name="ปกติ 8 2 7 2 3 4 3 2" xfId="17619"/>
    <cellStyle name="ปกติ 8 2 7 2 3 4 4" xfId="10315"/>
    <cellStyle name="ปกติ 8 2 7 2 3 4 4 2" xfId="18293"/>
    <cellStyle name="ปกติ 8 2 7 2 3 4 5" xfId="13881"/>
    <cellStyle name="ปกติ 8 2 7 2 3 5" xfId="7658"/>
    <cellStyle name="ปกติ 8 2 7 2 3 5 2" xfId="13111"/>
    <cellStyle name="ปกติ 8 2 7 2 3 5 2 2" xfId="21062"/>
    <cellStyle name="ปกติ 8 2 7 2 3 5 3" xfId="16655"/>
    <cellStyle name="ปกติ 8 2 7 2 3 6" xfId="5193"/>
    <cellStyle name="ปกติ 8 2 7 2 3 6 2" xfId="11230"/>
    <cellStyle name="ปกติ 8 2 7 2 3 6 2 2" xfId="19198"/>
    <cellStyle name="ปกติ 8 2 7 2 3 6 3" xfId="14789"/>
    <cellStyle name="ปกติ 8 2 7 2 3 7" xfId="22067"/>
    <cellStyle name="ปกติ 8 2 7 2 4" xfId="3981"/>
    <cellStyle name="ปกติ 8 2 7 2 4 2" xfId="3982"/>
    <cellStyle name="ปกติ 8 2 7 2 4 2 2" xfId="3983"/>
    <cellStyle name="ปกติ 8 2 7 2 4 2 2 2" xfId="3984"/>
    <cellStyle name="ปกติ 8 2 7 2 4 2 2 2 2" xfId="6224"/>
    <cellStyle name="ปกติ 8 2 7 2 4 2 2 2 2 2" xfId="12178"/>
    <cellStyle name="ปกติ 8 2 7 2 4 2 2 2 2 2 2" xfId="20136"/>
    <cellStyle name="ปกติ 8 2 7 2 4 2 2 2 2 3" xfId="15727"/>
    <cellStyle name="ปกติ 8 2 7 2 4 2 2 2 3" xfId="9208"/>
    <cellStyle name="ปกติ 8 2 7 2 4 2 2 2 3 2" xfId="17620"/>
    <cellStyle name="ปกติ 8 2 7 2 4 2 2 2 4" xfId="10316"/>
    <cellStyle name="ปกติ 8 2 7 2 4 2 2 2 4 2" xfId="18294"/>
    <cellStyle name="ปกติ 8 2 7 2 4 2 2 2 5" xfId="13882"/>
    <cellStyle name="ปกติ 8 2 7 2 4 2 2 3" xfId="7664"/>
    <cellStyle name="ปกติ 8 2 7 2 4 2 2 3 2" xfId="13117"/>
    <cellStyle name="ปกติ 8 2 7 2 4 2 2 3 2 2" xfId="21068"/>
    <cellStyle name="ปกติ 8 2 7 2 4 2 2 3 3" xfId="16661"/>
    <cellStyle name="ปกติ 8 2 7 2 4 2 2 4" xfId="5199"/>
    <cellStyle name="ปกติ 8 2 7 2 4 2 2 4 2" xfId="11236"/>
    <cellStyle name="ปกติ 8 2 7 2 4 2 2 4 2 2" xfId="19204"/>
    <cellStyle name="ปกติ 8 2 7 2 4 2 2 4 3" xfId="14795"/>
    <cellStyle name="ปกติ 8 2 7 2 4 2 2 5" xfId="22073"/>
    <cellStyle name="ปกติ 8 2 7 2 4 2 3" xfId="3985"/>
    <cellStyle name="ปกติ 8 2 7 2 4 2 3 2" xfId="6223"/>
    <cellStyle name="ปกติ 8 2 7 2 4 2 3 2 2" xfId="12177"/>
    <cellStyle name="ปกติ 8 2 7 2 4 2 3 2 2 2" xfId="20135"/>
    <cellStyle name="ปกติ 8 2 7 2 4 2 3 2 3" xfId="15726"/>
    <cellStyle name="ปกติ 8 2 7 2 4 2 3 3" xfId="9209"/>
    <cellStyle name="ปกติ 8 2 7 2 4 2 3 3 2" xfId="17621"/>
    <cellStyle name="ปกติ 8 2 7 2 4 2 3 4" xfId="10317"/>
    <cellStyle name="ปกติ 8 2 7 2 4 2 3 4 2" xfId="18295"/>
    <cellStyle name="ปกติ 8 2 7 2 4 2 3 5" xfId="13883"/>
    <cellStyle name="ปกติ 8 2 7 2 4 2 4" xfId="7663"/>
    <cellStyle name="ปกติ 8 2 7 2 4 2 4 2" xfId="13116"/>
    <cellStyle name="ปกติ 8 2 7 2 4 2 4 2 2" xfId="21067"/>
    <cellStyle name="ปกติ 8 2 7 2 4 2 4 3" xfId="16660"/>
    <cellStyle name="ปกติ 8 2 7 2 4 2 5" xfId="5198"/>
    <cellStyle name="ปกติ 8 2 7 2 4 2 5 2" xfId="11235"/>
    <cellStyle name="ปกติ 8 2 7 2 4 2 5 2 2" xfId="19203"/>
    <cellStyle name="ปกติ 8 2 7 2 4 2 5 3" xfId="14794"/>
    <cellStyle name="ปกติ 8 2 7 2 4 2 6" xfId="22072"/>
    <cellStyle name="ปกติ 8 2 7 2 4 3" xfId="3986"/>
    <cellStyle name="ปกติ 8 2 7 2 4 3 2" xfId="3987"/>
    <cellStyle name="ปกติ 8 2 7 2 4 3 2 2" xfId="6225"/>
    <cellStyle name="ปกติ 8 2 7 2 4 3 2 2 2" xfId="12179"/>
    <cellStyle name="ปกติ 8 2 7 2 4 3 2 2 2 2" xfId="20137"/>
    <cellStyle name="ปกติ 8 2 7 2 4 3 2 2 3" xfId="15728"/>
    <cellStyle name="ปกติ 8 2 7 2 4 3 2 3" xfId="9210"/>
    <cellStyle name="ปกติ 8 2 7 2 4 3 2 3 2" xfId="17622"/>
    <cellStyle name="ปกติ 8 2 7 2 4 3 2 4" xfId="10318"/>
    <cellStyle name="ปกติ 8 2 7 2 4 3 2 4 2" xfId="18296"/>
    <cellStyle name="ปกติ 8 2 7 2 4 3 2 5" xfId="13884"/>
    <cellStyle name="ปกติ 8 2 7 2 4 3 3" xfId="7665"/>
    <cellStyle name="ปกติ 8 2 7 2 4 3 3 2" xfId="13118"/>
    <cellStyle name="ปกติ 8 2 7 2 4 3 3 2 2" xfId="21069"/>
    <cellStyle name="ปกติ 8 2 7 2 4 3 3 3" xfId="16662"/>
    <cellStyle name="ปกติ 8 2 7 2 4 3 4" xfId="5200"/>
    <cellStyle name="ปกติ 8 2 7 2 4 3 4 2" xfId="11237"/>
    <cellStyle name="ปกติ 8 2 7 2 4 3 4 2 2" xfId="19205"/>
    <cellStyle name="ปกติ 8 2 7 2 4 3 4 3" xfId="14796"/>
    <cellStyle name="ปกติ 8 2 7 2 4 3 5" xfId="22074"/>
    <cellStyle name="ปกติ 8 2 7 2 4 4" xfId="3988"/>
    <cellStyle name="ปกติ 8 2 7 2 4 4 2" xfId="6222"/>
    <cellStyle name="ปกติ 8 2 7 2 4 4 2 2" xfId="12176"/>
    <cellStyle name="ปกติ 8 2 7 2 4 4 2 2 2" xfId="20134"/>
    <cellStyle name="ปกติ 8 2 7 2 4 4 2 3" xfId="15725"/>
    <cellStyle name="ปกติ 8 2 7 2 4 4 3" xfId="9211"/>
    <cellStyle name="ปกติ 8 2 7 2 4 4 3 2" xfId="17623"/>
    <cellStyle name="ปกติ 8 2 7 2 4 4 4" xfId="10319"/>
    <cellStyle name="ปกติ 8 2 7 2 4 4 4 2" xfId="18297"/>
    <cellStyle name="ปกติ 8 2 7 2 4 4 5" xfId="13885"/>
    <cellStyle name="ปกติ 8 2 7 2 4 5" xfId="7662"/>
    <cellStyle name="ปกติ 8 2 7 2 4 5 2" xfId="13115"/>
    <cellStyle name="ปกติ 8 2 7 2 4 5 2 2" xfId="21066"/>
    <cellStyle name="ปกติ 8 2 7 2 4 5 3" xfId="16659"/>
    <cellStyle name="ปกติ 8 2 7 2 4 6" xfId="5197"/>
    <cellStyle name="ปกติ 8 2 7 2 4 6 2" xfId="11234"/>
    <cellStyle name="ปกติ 8 2 7 2 4 6 2 2" xfId="19202"/>
    <cellStyle name="ปกติ 8 2 7 2 4 6 3" xfId="14793"/>
    <cellStyle name="ปกติ 8 2 7 2 4 7" xfId="22071"/>
    <cellStyle name="ปกติ 8 2 7 2 5" xfId="3989"/>
    <cellStyle name="ปกติ 8 2 7 2 5 2" xfId="3990"/>
    <cellStyle name="ปกติ 8 2 7 2 5 2 2" xfId="3991"/>
    <cellStyle name="ปกติ 8 2 7 2 5 2 2 2" xfId="6227"/>
    <cellStyle name="ปกติ 8 2 7 2 5 2 2 2 2" xfId="12181"/>
    <cellStyle name="ปกติ 8 2 7 2 5 2 2 2 2 2" xfId="20139"/>
    <cellStyle name="ปกติ 8 2 7 2 5 2 2 2 3" xfId="15730"/>
    <cellStyle name="ปกติ 8 2 7 2 5 2 2 3" xfId="9213"/>
    <cellStyle name="ปกติ 8 2 7 2 5 2 2 3 2" xfId="17624"/>
    <cellStyle name="ปกติ 8 2 7 2 5 2 2 4" xfId="10320"/>
    <cellStyle name="ปกติ 8 2 7 2 5 2 2 4 2" xfId="18298"/>
    <cellStyle name="ปกติ 8 2 7 2 5 2 2 5" xfId="13886"/>
    <cellStyle name="ปกติ 8 2 7 2 5 2 3" xfId="7667"/>
    <cellStyle name="ปกติ 8 2 7 2 5 2 3 2" xfId="13120"/>
    <cellStyle name="ปกติ 8 2 7 2 5 2 3 2 2" xfId="21071"/>
    <cellStyle name="ปกติ 8 2 7 2 5 2 3 3" xfId="16664"/>
    <cellStyle name="ปกติ 8 2 7 2 5 2 4" xfId="5202"/>
    <cellStyle name="ปกติ 8 2 7 2 5 2 4 2" xfId="11239"/>
    <cellStyle name="ปกติ 8 2 7 2 5 2 4 2 2" xfId="19207"/>
    <cellStyle name="ปกติ 8 2 7 2 5 2 4 3" xfId="14798"/>
    <cellStyle name="ปกติ 8 2 7 2 5 2 5" xfId="22076"/>
    <cellStyle name="ปกติ 8 2 7 2 5 3" xfId="3992"/>
    <cellStyle name="ปกติ 8 2 7 2 5 3 2" xfId="6226"/>
    <cellStyle name="ปกติ 8 2 7 2 5 3 2 2" xfId="12180"/>
    <cellStyle name="ปกติ 8 2 7 2 5 3 2 2 2" xfId="20138"/>
    <cellStyle name="ปกติ 8 2 7 2 5 3 2 3" xfId="15729"/>
    <cellStyle name="ปกติ 8 2 7 2 5 3 3" xfId="9214"/>
    <cellStyle name="ปกติ 8 2 7 2 5 3 3 2" xfId="17625"/>
    <cellStyle name="ปกติ 8 2 7 2 5 3 4" xfId="10321"/>
    <cellStyle name="ปกติ 8 2 7 2 5 3 4 2" xfId="18299"/>
    <cellStyle name="ปกติ 8 2 7 2 5 3 5" xfId="13887"/>
    <cellStyle name="ปกติ 8 2 7 2 5 4" xfId="7666"/>
    <cellStyle name="ปกติ 8 2 7 2 5 4 2" xfId="13119"/>
    <cellStyle name="ปกติ 8 2 7 2 5 4 2 2" xfId="21070"/>
    <cellStyle name="ปกติ 8 2 7 2 5 4 3" xfId="16663"/>
    <cellStyle name="ปกติ 8 2 7 2 5 5" xfId="5201"/>
    <cellStyle name="ปกติ 8 2 7 2 5 5 2" xfId="11238"/>
    <cellStyle name="ปกติ 8 2 7 2 5 5 2 2" xfId="19206"/>
    <cellStyle name="ปกติ 8 2 7 2 5 5 3" xfId="14797"/>
    <cellStyle name="ปกติ 8 2 7 2 5 6" xfId="22075"/>
    <cellStyle name="ปกติ 8 2 7 2 6" xfId="3993"/>
    <cellStyle name="ปกติ 8 2 7 2 6 2" xfId="3994"/>
    <cellStyle name="ปกติ 8 2 7 2 6 2 2" xfId="3995"/>
    <cellStyle name="ปกติ 8 2 7 2 6 2 2 2" xfId="6229"/>
    <cellStyle name="ปกติ 8 2 7 2 6 2 2 2 2" xfId="12183"/>
    <cellStyle name="ปกติ 8 2 7 2 6 2 2 2 2 2" xfId="20141"/>
    <cellStyle name="ปกติ 8 2 7 2 6 2 2 2 3" xfId="15732"/>
    <cellStyle name="ปกติ 8 2 7 2 6 2 2 3" xfId="9215"/>
    <cellStyle name="ปกติ 8 2 7 2 6 2 2 3 2" xfId="17626"/>
    <cellStyle name="ปกติ 8 2 7 2 6 2 2 4" xfId="10322"/>
    <cellStyle name="ปกติ 8 2 7 2 6 2 2 4 2" xfId="18300"/>
    <cellStyle name="ปกติ 8 2 7 2 6 2 2 5" xfId="13888"/>
    <cellStyle name="ปกติ 8 2 7 2 6 2 3" xfId="7669"/>
    <cellStyle name="ปกติ 8 2 7 2 6 2 3 2" xfId="13122"/>
    <cellStyle name="ปกติ 8 2 7 2 6 2 3 2 2" xfId="21073"/>
    <cellStyle name="ปกติ 8 2 7 2 6 2 3 3" xfId="16666"/>
    <cellStyle name="ปกติ 8 2 7 2 6 2 4" xfId="5204"/>
    <cellStyle name="ปกติ 8 2 7 2 6 2 4 2" xfId="11241"/>
    <cellStyle name="ปกติ 8 2 7 2 6 2 4 2 2" xfId="19209"/>
    <cellStyle name="ปกติ 8 2 7 2 6 2 4 3" xfId="14800"/>
    <cellStyle name="ปกติ 8 2 7 2 6 2 5" xfId="22078"/>
    <cellStyle name="ปกติ 8 2 7 2 6 3" xfId="3996"/>
    <cellStyle name="ปกติ 8 2 7 2 6 3 2" xfId="6228"/>
    <cellStyle name="ปกติ 8 2 7 2 6 3 2 2" xfId="12182"/>
    <cellStyle name="ปกติ 8 2 7 2 6 3 2 2 2" xfId="20140"/>
    <cellStyle name="ปกติ 8 2 7 2 6 3 2 3" xfId="15731"/>
    <cellStyle name="ปกติ 8 2 7 2 6 3 3" xfId="9216"/>
    <cellStyle name="ปกติ 8 2 7 2 6 3 3 2" xfId="17627"/>
    <cellStyle name="ปกติ 8 2 7 2 6 3 4" xfId="10323"/>
    <cellStyle name="ปกติ 8 2 7 2 6 3 4 2" xfId="18301"/>
    <cellStyle name="ปกติ 8 2 7 2 6 3 5" xfId="13889"/>
    <cellStyle name="ปกติ 8 2 7 2 6 4" xfId="7668"/>
    <cellStyle name="ปกติ 8 2 7 2 6 4 2" xfId="13121"/>
    <cellStyle name="ปกติ 8 2 7 2 6 4 2 2" xfId="21072"/>
    <cellStyle name="ปกติ 8 2 7 2 6 4 3" xfId="16665"/>
    <cellStyle name="ปกติ 8 2 7 2 6 5" xfId="5203"/>
    <cellStyle name="ปกติ 8 2 7 2 6 5 2" xfId="11240"/>
    <cellStyle name="ปกติ 8 2 7 2 6 5 2 2" xfId="19208"/>
    <cellStyle name="ปกติ 8 2 7 2 6 5 3" xfId="14799"/>
    <cellStyle name="ปกติ 8 2 7 2 6 6" xfId="22077"/>
    <cellStyle name="ปกติ 8 2 7 2 7" xfId="3997"/>
    <cellStyle name="ปกติ 8 2 7 2 7 2" xfId="3998"/>
    <cellStyle name="ปกติ 8 2 7 2 7 2 2" xfId="6230"/>
    <cellStyle name="ปกติ 8 2 7 2 7 2 2 2" xfId="12184"/>
    <cellStyle name="ปกติ 8 2 7 2 7 2 2 2 2" xfId="20142"/>
    <cellStyle name="ปกติ 8 2 7 2 7 2 2 3" xfId="15733"/>
    <cellStyle name="ปกติ 8 2 7 2 7 2 3" xfId="9217"/>
    <cellStyle name="ปกติ 8 2 7 2 7 2 3 2" xfId="17628"/>
    <cellStyle name="ปกติ 8 2 7 2 7 2 4" xfId="10324"/>
    <cellStyle name="ปกติ 8 2 7 2 7 2 4 2" xfId="18302"/>
    <cellStyle name="ปกติ 8 2 7 2 7 2 5" xfId="13890"/>
    <cellStyle name="ปกติ 8 2 7 2 7 3" xfId="7670"/>
    <cellStyle name="ปกติ 8 2 7 2 7 3 2" xfId="13123"/>
    <cellStyle name="ปกติ 8 2 7 2 7 3 2 2" xfId="21074"/>
    <cellStyle name="ปกติ 8 2 7 2 7 3 3" xfId="16667"/>
    <cellStyle name="ปกติ 8 2 7 2 7 4" xfId="5205"/>
    <cellStyle name="ปกติ 8 2 7 2 7 4 2" xfId="11242"/>
    <cellStyle name="ปกติ 8 2 7 2 7 4 2 2" xfId="19210"/>
    <cellStyle name="ปกติ 8 2 7 2 7 4 3" xfId="14801"/>
    <cellStyle name="ปกติ 8 2 7 2 7 5" xfId="22079"/>
    <cellStyle name="ปกติ 8 2 7 2 8" xfId="3999"/>
    <cellStyle name="ปกติ 8 2 7 2 8 2" xfId="6213"/>
    <cellStyle name="ปกติ 8 2 7 2 8 2 2" xfId="12167"/>
    <cellStyle name="ปกติ 8 2 7 2 8 2 2 2" xfId="20125"/>
    <cellStyle name="ปกติ 8 2 7 2 8 2 3" xfId="15716"/>
    <cellStyle name="ปกติ 8 2 7 2 8 3" xfId="9218"/>
    <cellStyle name="ปกติ 8 2 7 2 8 3 2" xfId="17629"/>
    <cellStyle name="ปกติ 8 2 7 2 8 4" xfId="10325"/>
    <cellStyle name="ปกติ 8 2 7 2 8 4 2" xfId="18303"/>
    <cellStyle name="ปกติ 8 2 7 2 8 5" xfId="13891"/>
    <cellStyle name="ปกติ 8 2 7 2 9" xfId="7653"/>
    <cellStyle name="ปกติ 8 2 7 2 9 2" xfId="13106"/>
    <cellStyle name="ปกติ 8 2 7 2 9 2 2" xfId="21057"/>
    <cellStyle name="ปกติ 8 2 7 2 9 3" xfId="16650"/>
    <cellStyle name="ปกติ 8 2 7 3" xfId="4000"/>
    <cellStyle name="ปกติ 8 2 7 3 2" xfId="4001"/>
    <cellStyle name="ปกติ 8 2 7 3 2 2" xfId="4002"/>
    <cellStyle name="ปกติ 8 2 7 3 2 2 2" xfId="4003"/>
    <cellStyle name="ปกติ 8 2 7 3 2 2 2 2" xfId="6233"/>
    <cellStyle name="ปกติ 8 2 7 3 2 2 2 2 2" xfId="12187"/>
    <cellStyle name="ปกติ 8 2 7 3 2 2 2 2 2 2" xfId="20145"/>
    <cellStyle name="ปกติ 8 2 7 3 2 2 2 2 3" xfId="15736"/>
    <cellStyle name="ปกติ 8 2 7 3 2 2 2 3" xfId="9219"/>
    <cellStyle name="ปกติ 8 2 7 3 2 2 2 3 2" xfId="17630"/>
    <cellStyle name="ปกติ 8 2 7 3 2 2 2 4" xfId="10326"/>
    <cellStyle name="ปกติ 8 2 7 3 2 2 2 4 2" xfId="18304"/>
    <cellStyle name="ปกติ 8 2 7 3 2 2 2 5" xfId="13892"/>
    <cellStyle name="ปกติ 8 2 7 3 2 2 3" xfId="7673"/>
    <cellStyle name="ปกติ 8 2 7 3 2 2 3 2" xfId="13126"/>
    <cellStyle name="ปกติ 8 2 7 3 2 2 3 2 2" xfId="21077"/>
    <cellStyle name="ปกติ 8 2 7 3 2 2 3 3" xfId="16670"/>
    <cellStyle name="ปกติ 8 2 7 3 2 2 4" xfId="5208"/>
    <cellStyle name="ปกติ 8 2 7 3 2 2 4 2" xfId="11245"/>
    <cellStyle name="ปกติ 8 2 7 3 2 2 4 2 2" xfId="19213"/>
    <cellStyle name="ปกติ 8 2 7 3 2 2 4 3" xfId="14804"/>
    <cellStyle name="ปกติ 8 2 7 3 2 2 5" xfId="22082"/>
    <cellStyle name="ปกติ 8 2 7 3 2 3" xfId="4004"/>
    <cellStyle name="ปกติ 8 2 7 3 2 3 2" xfId="6232"/>
    <cellStyle name="ปกติ 8 2 7 3 2 3 2 2" xfId="12186"/>
    <cellStyle name="ปกติ 8 2 7 3 2 3 2 2 2" xfId="20144"/>
    <cellStyle name="ปกติ 8 2 7 3 2 3 2 3" xfId="15735"/>
    <cellStyle name="ปกติ 8 2 7 3 2 3 3" xfId="9220"/>
    <cellStyle name="ปกติ 8 2 7 3 2 3 3 2" xfId="17631"/>
    <cellStyle name="ปกติ 8 2 7 3 2 3 4" xfId="10327"/>
    <cellStyle name="ปกติ 8 2 7 3 2 3 4 2" xfId="18305"/>
    <cellStyle name="ปกติ 8 2 7 3 2 3 5" xfId="13893"/>
    <cellStyle name="ปกติ 8 2 7 3 2 4" xfId="7672"/>
    <cellStyle name="ปกติ 8 2 7 3 2 4 2" xfId="13125"/>
    <cellStyle name="ปกติ 8 2 7 3 2 4 2 2" xfId="21076"/>
    <cellStyle name="ปกติ 8 2 7 3 2 4 3" xfId="16669"/>
    <cellStyle name="ปกติ 8 2 7 3 2 5" xfId="5207"/>
    <cellStyle name="ปกติ 8 2 7 3 2 5 2" xfId="11244"/>
    <cellStyle name="ปกติ 8 2 7 3 2 5 2 2" xfId="19212"/>
    <cellStyle name="ปกติ 8 2 7 3 2 5 3" xfId="14803"/>
    <cellStyle name="ปกติ 8 2 7 3 2 6" xfId="22081"/>
    <cellStyle name="ปกติ 8 2 7 3 3" xfId="4005"/>
    <cellStyle name="ปกติ 8 2 7 3 3 2" xfId="4006"/>
    <cellStyle name="ปกติ 8 2 7 3 3 2 2" xfId="6234"/>
    <cellStyle name="ปกติ 8 2 7 3 3 2 2 2" xfId="12188"/>
    <cellStyle name="ปกติ 8 2 7 3 3 2 2 2 2" xfId="20146"/>
    <cellStyle name="ปกติ 8 2 7 3 3 2 2 3" xfId="15737"/>
    <cellStyle name="ปกติ 8 2 7 3 3 2 3" xfId="9221"/>
    <cellStyle name="ปกติ 8 2 7 3 3 2 3 2" xfId="17632"/>
    <cellStyle name="ปกติ 8 2 7 3 3 2 4" xfId="10328"/>
    <cellStyle name="ปกติ 8 2 7 3 3 2 4 2" xfId="18306"/>
    <cellStyle name="ปกติ 8 2 7 3 3 2 5" xfId="13894"/>
    <cellStyle name="ปกติ 8 2 7 3 3 3" xfId="7674"/>
    <cellStyle name="ปกติ 8 2 7 3 3 3 2" xfId="13127"/>
    <cellStyle name="ปกติ 8 2 7 3 3 3 2 2" xfId="21078"/>
    <cellStyle name="ปกติ 8 2 7 3 3 3 3" xfId="16671"/>
    <cellStyle name="ปกติ 8 2 7 3 3 4" xfId="5209"/>
    <cellStyle name="ปกติ 8 2 7 3 3 4 2" xfId="11246"/>
    <cellStyle name="ปกติ 8 2 7 3 3 4 2 2" xfId="19214"/>
    <cellStyle name="ปกติ 8 2 7 3 3 4 3" xfId="14805"/>
    <cellStyle name="ปกติ 8 2 7 3 3 5" xfId="22083"/>
    <cellStyle name="ปกติ 8 2 7 3 4" xfId="4007"/>
    <cellStyle name="ปกติ 8 2 7 3 4 2" xfId="6231"/>
    <cellStyle name="ปกติ 8 2 7 3 4 2 2" xfId="12185"/>
    <cellStyle name="ปกติ 8 2 7 3 4 2 2 2" xfId="20143"/>
    <cellStyle name="ปกติ 8 2 7 3 4 2 3" xfId="15734"/>
    <cellStyle name="ปกติ 8 2 7 3 4 3" xfId="9222"/>
    <cellStyle name="ปกติ 8 2 7 3 4 3 2" xfId="17633"/>
    <cellStyle name="ปกติ 8 2 7 3 4 4" xfId="10329"/>
    <cellStyle name="ปกติ 8 2 7 3 4 4 2" xfId="18307"/>
    <cellStyle name="ปกติ 8 2 7 3 4 5" xfId="13895"/>
    <cellStyle name="ปกติ 8 2 7 3 5" xfId="7671"/>
    <cellStyle name="ปกติ 8 2 7 3 5 2" xfId="13124"/>
    <cellStyle name="ปกติ 8 2 7 3 5 2 2" xfId="21075"/>
    <cellStyle name="ปกติ 8 2 7 3 5 3" xfId="16668"/>
    <cellStyle name="ปกติ 8 2 7 3 6" xfId="5206"/>
    <cellStyle name="ปกติ 8 2 7 3 6 2" xfId="11243"/>
    <cellStyle name="ปกติ 8 2 7 3 6 2 2" xfId="19211"/>
    <cellStyle name="ปกติ 8 2 7 3 6 3" xfId="14802"/>
    <cellStyle name="ปกติ 8 2 7 3 7" xfId="22080"/>
    <cellStyle name="ปกติ 8 2 7 4" xfId="4008"/>
    <cellStyle name="ปกติ 8 2 7 4 2" xfId="4009"/>
    <cellStyle name="ปกติ 8 2 7 4 2 2" xfId="4010"/>
    <cellStyle name="ปกติ 8 2 7 4 2 2 2" xfId="4011"/>
    <cellStyle name="ปกติ 8 2 7 4 2 2 2 2" xfId="6237"/>
    <cellStyle name="ปกติ 8 2 7 4 2 2 2 2 2" xfId="12191"/>
    <cellStyle name="ปกติ 8 2 7 4 2 2 2 2 2 2" xfId="20149"/>
    <cellStyle name="ปกติ 8 2 7 4 2 2 2 2 3" xfId="15740"/>
    <cellStyle name="ปกติ 8 2 7 4 2 2 2 3" xfId="9223"/>
    <cellStyle name="ปกติ 8 2 7 4 2 2 2 3 2" xfId="17634"/>
    <cellStyle name="ปกติ 8 2 7 4 2 2 2 4" xfId="10330"/>
    <cellStyle name="ปกติ 8 2 7 4 2 2 2 4 2" xfId="18308"/>
    <cellStyle name="ปกติ 8 2 7 4 2 2 2 5" xfId="13896"/>
    <cellStyle name="ปกติ 8 2 7 4 2 2 3" xfId="7677"/>
    <cellStyle name="ปกติ 8 2 7 4 2 2 3 2" xfId="13130"/>
    <cellStyle name="ปกติ 8 2 7 4 2 2 3 2 2" xfId="21081"/>
    <cellStyle name="ปกติ 8 2 7 4 2 2 3 3" xfId="16674"/>
    <cellStyle name="ปกติ 8 2 7 4 2 2 4" xfId="5212"/>
    <cellStyle name="ปกติ 8 2 7 4 2 2 4 2" xfId="11249"/>
    <cellStyle name="ปกติ 8 2 7 4 2 2 4 2 2" xfId="19217"/>
    <cellStyle name="ปกติ 8 2 7 4 2 2 4 3" xfId="14808"/>
    <cellStyle name="ปกติ 8 2 7 4 2 2 5" xfId="22086"/>
    <cellStyle name="ปกติ 8 2 7 4 2 3" xfId="4012"/>
    <cellStyle name="ปกติ 8 2 7 4 2 3 2" xfId="6236"/>
    <cellStyle name="ปกติ 8 2 7 4 2 3 2 2" xfId="12190"/>
    <cellStyle name="ปกติ 8 2 7 4 2 3 2 2 2" xfId="20148"/>
    <cellStyle name="ปกติ 8 2 7 4 2 3 2 3" xfId="15739"/>
    <cellStyle name="ปกติ 8 2 7 4 2 3 3" xfId="9224"/>
    <cellStyle name="ปกติ 8 2 7 4 2 3 3 2" xfId="17635"/>
    <cellStyle name="ปกติ 8 2 7 4 2 3 4" xfId="10331"/>
    <cellStyle name="ปกติ 8 2 7 4 2 3 4 2" xfId="18309"/>
    <cellStyle name="ปกติ 8 2 7 4 2 3 5" xfId="13897"/>
    <cellStyle name="ปกติ 8 2 7 4 2 4" xfId="7676"/>
    <cellStyle name="ปกติ 8 2 7 4 2 4 2" xfId="13129"/>
    <cellStyle name="ปกติ 8 2 7 4 2 4 2 2" xfId="21080"/>
    <cellStyle name="ปกติ 8 2 7 4 2 4 3" xfId="16673"/>
    <cellStyle name="ปกติ 8 2 7 4 2 5" xfId="5211"/>
    <cellStyle name="ปกติ 8 2 7 4 2 5 2" xfId="11248"/>
    <cellStyle name="ปกติ 8 2 7 4 2 5 2 2" xfId="19216"/>
    <cellStyle name="ปกติ 8 2 7 4 2 5 3" xfId="14807"/>
    <cellStyle name="ปกติ 8 2 7 4 2 6" xfId="22085"/>
    <cellStyle name="ปกติ 8 2 7 4 3" xfId="4013"/>
    <cellStyle name="ปกติ 8 2 7 4 3 2" xfId="4014"/>
    <cellStyle name="ปกติ 8 2 7 4 3 2 2" xfId="6238"/>
    <cellStyle name="ปกติ 8 2 7 4 3 2 2 2" xfId="12192"/>
    <cellStyle name="ปกติ 8 2 7 4 3 2 2 2 2" xfId="20150"/>
    <cellStyle name="ปกติ 8 2 7 4 3 2 2 3" xfId="15741"/>
    <cellStyle name="ปกติ 8 2 7 4 3 2 3" xfId="9226"/>
    <cellStyle name="ปกติ 8 2 7 4 3 2 3 2" xfId="17636"/>
    <cellStyle name="ปกติ 8 2 7 4 3 2 4" xfId="10332"/>
    <cellStyle name="ปกติ 8 2 7 4 3 2 4 2" xfId="18310"/>
    <cellStyle name="ปกติ 8 2 7 4 3 2 5" xfId="13898"/>
    <cellStyle name="ปกติ 8 2 7 4 3 3" xfId="7678"/>
    <cellStyle name="ปกติ 8 2 7 4 3 3 2" xfId="13131"/>
    <cellStyle name="ปกติ 8 2 7 4 3 3 2 2" xfId="21082"/>
    <cellStyle name="ปกติ 8 2 7 4 3 3 3" xfId="16675"/>
    <cellStyle name="ปกติ 8 2 7 4 3 4" xfId="5213"/>
    <cellStyle name="ปกติ 8 2 7 4 3 4 2" xfId="11250"/>
    <cellStyle name="ปกติ 8 2 7 4 3 4 2 2" xfId="19218"/>
    <cellStyle name="ปกติ 8 2 7 4 3 4 3" xfId="14809"/>
    <cellStyle name="ปกติ 8 2 7 4 3 5" xfId="22087"/>
    <cellStyle name="ปกติ 8 2 7 4 4" xfId="4015"/>
    <cellStyle name="ปกติ 8 2 7 4 4 2" xfId="6235"/>
    <cellStyle name="ปกติ 8 2 7 4 4 2 2" xfId="12189"/>
    <cellStyle name="ปกติ 8 2 7 4 4 2 2 2" xfId="20147"/>
    <cellStyle name="ปกติ 8 2 7 4 4 2 3" xfId="15738"/>
    <cellStyle name="ปกติ 8 2 7 4 4 3" xfId="9227"/>
    <cellStyle name="ปกติ 8 2 7 4 4 3 2" xfId="17637"/>
    <cellStyle name="ปกติ 8 2 7 4 4 4" xfId="10333"/>
    <cellStyle name="ปกติ 8 2 7 4 4 4 2" xfId="18311"/>
    <cellStyle name="ปกติ 8 2 7 4 4 5" xfId="13899"/>
    <cellStyle name="ปกติ 8 2 7 4 5" xfId="7675"/>
    <cellStyle name="ปกติ 8 2 7 4 5 2" xfId="13128"/>
    <cellStyle name="ปกติ 8 2 7 4 5 2 2" xfId="21079"/>
    <cellStyle name="ปกติ 8 2 7 4 5 3" xfId="16672"/>
    <cellStyle name="ปกติ 8 2 7 4 6" xfId="5210"/>
    <cellStyle name="ปกติ 8 2 7 4 6 2" xfId="11247"/>
    <cellStyle name="ปกติ 8 2 7 4 6 2 2" xfId="19215"/>
    <cellStyle name="ปกติ 8 2 7 4 6 3" xfId="14806"/>
    <cellStyle name="ปกติ 8 2 7 4 7" xfId="22084"/>
    <cellStyle name="ปกติ 8 2 7 5" xfId="4016"/>
    <cellStyle name="ปกติ 8 2 7 5 2" xfId="4017"/>
    <cellStyle name="ปกติ 8 2 7 5 2 2" xfId="4018"/>
    <cellStyle name="ปกติ 8 2 7 5 2 2 2" xfId="4019"/>
    <cellStyle name="ปกติ 8 2 7 5 2 2 2 2" xfId="6241"/>
    <cellStyle name="ปกติ 8 2 7 5 2 2 2 2 2" xfId="12195"/>
    <cellStyle name="ปกติ 8 2 7 5 2 2 2 2 2 2" xfId="20153"/>
    <cellStyle name="ปกติ 8 2 7 5 2 2 2 2 3" xfId="15744"/>
    <cellStyle name="ปกติ 8 2 7 5 2 2 2 3" xfId="9229"/>
    <cellStyle name="ปกติ 8 2 7 5 2 2 2 3 2" xfId="17638"/>
    <cellStyle name="ปกติ 8 2 7 5 2 2 2 4" xfId="10334"/>
    <cellStyle name="ปกติ 8 2 7 5 2 2 2 4 2" xfId="18312"/>
    <cellStyle name="ปกติ 8 2 7 5 2 2 2 5" xfId="13901"/>
    <cellStyle name="ปกติ 8 2 7 5 2 2 3" xfId="7681"/>
    <cellStyle name="ปกติ 8 2 7 5 2 2 3 2" xfId="13134"/>
    <cellStyle name="ปกติ 8 2 7 5 2 2 3 2 2" xfId="21085"/>
    <cellStyle name="ปกติ 8 2 7 5 2 2 3 3" xfId="16678"/>
    <cellStyle name="ปกติ 8 2 7 5 2 2 4" xfId="5216"/>
    <cellStyle name="ปกติ 8 2 7 5 2 2 4 2" xfId="11253"/>
    <cellStyle name="ปกติ 8 2 7 5 2 2 4 2 2" xfId="19221"/>
    <cellStyle name="ปกติ 8 2 7 5 2 2 4 3" xfId="14812"/>
    <cellStyle name="ปกติ 8 2 7 5 2 2 5" xfId="22090"/>
    <cellStyle name="ปกติ 8 2 7 5 2 3" xfId="4020"/>
    <cellStyle name="ปกติ 8 2 7 5 2 3 2" xfId="6240"/>
    <cellStyle name="ปกติ 8 2 7 5 2 3 2 2" xfId="12194"/>
    <cellStyle name="ปกติ 8 2 7 5 2 3 2 2 2" xfId="20152"/>
    <cellStyle name="ปกติ 8 2 7 5 2 3 2 3" xfId="15743"/>
    <cellStyle name="ปกติ 8 2 7 5 2 3 3" xfId="9230"/>
    <cellStyle name="ปกติ 8 2 7 5 2 3 3 2" xfId="17639"/>
    <cellStyle name="ปกติ 8 2 7 5 2 3 4" xfId="10335"/>
    <cellStyle name="ปกติ 8 2 7 5 2 3 4 2" xfId="18313"/>
    <cellStyle name="ปกติ 8 2 7 5 2 3 5" xfId="13902"/>
    <cellStyle name="ปกติ 8 2 7 5 2 4" xfId="7680"/>
    <cellStyle name="ปกติ 8 2 7 5 2 4 2" xfId="13133"/>
    <cellStyle name="ปกติ 8 2 7 5 2 4 2 2" xfId="21084"/>
    <cellStyle name="ปกติ 8 2 7 5 2 4 3" xfId="16677"/>
    <cellStyle name="ปกติ 8 2 7 5 2 5" xfId="5215"/>
    <cellStyle name="ปกติ 8 2 7 5 2 5 2" xfId="11252"/>
    <cellStyle name="ปกติ 8 2 7 5 2 5 2 2" xfId="19220"/>
    <cellStyle name="ปกติ 8 2 7 5 2 5 3" xfId="14811"/>
    <cellStyle name="ปกติ 8 2 7 5 2 6" xfId="22089"/>
    <cellStyle name="ปกติ 8 2 7 5 3" xfId="4021"/>
    <cellStyle name="ปกติ 8 2 7 5 3 2" xfId="4022"/>
    <cellStyle name="ปกติ 8 2 7 5 3 2 2" xfId="6242"/>
    <cellStyle name="ปกติ 8 2 7 5 3 2 2 2" xfId="12196"/>
    <cellStyle name="ปกติ 8 2 7 5 3 2 2 2 2" xfId="20154"/>
    <cellStyle name="ปกติ 8 2 7 5 3 2 2 3" xfId="15745"/>
    <cellStyle name="ปกติ 8 2 7 5 3 2 3" xfId="9231"/>
    <cellStyle name="ปกติ 8 2 7 5 3 2 3 2" xfId="17640"/>
    <cellStyle name="ปกติ 8 2 7 5 3 2 4" xfId="10336"/>
    <cellStyle name="ปกติ 8 2 7 5 3 2 4 2" xfId="18314"/>
    <cellStyle name="ปกติ 8 2 7 5 3 2 5" xfId="13903"/>
    <cellStyle name="ปกติ 8 2 7 5 3 3" xfId="7682"/>
    <cellStyle name="ปกติ 8 2 7 5 3 3 2" xfId="13135"/>
    <cellStyle name="ปกติ 8 2 7 5 3 3 2 2" xfId="21086"/>
    <cellStyle name="ปกติ 8 2 7 5 3 3 3" xfId="16679"/>
    <cellStyle name="ปกติ 8 2 7 5 3 4" xfId="5217"/>
    <cellStyle name="ปกติ 8 2 7 5 3 4 2" xfId="11254"/>
    <cellStyle name="ปกติ 8 2 7 5 3 4 2 2" xfId="19222"/>
    <cellStyle name="ปกติ 8 2 7 5 3 4 3" xfId="14813"/>
    <cellStyle name="ปกติ 8 2 7 5 3 5" xfId="22091"/>
    <cellStyle name="ปกติ 8 2 7 5 4" xfId="4023"/>
    <cellStyle name="ปกติ 8 2 7 5 4 2" xfId="6239"/>
    <cellStyle name="ปกติ 8 2 7 5 4 2 2" xfId="12193"/>
    <cellStyle name="ปกติ 8 2 7 5 4 2 2 2" xfId="20151"/>
    <cellStyle name="ปกติ 8 2 7 5 4 2 3" xfId="15742"/>
    <cellStyle name="ปกติ 8 2 7 5 4 3" xfId="9232"/>
    <cellStyle name="ปกติ 8 2 7 5 4 3 2" xfId="17641"/>
    <cellStyle name="ปกติ 8 2 7 5 4 4" xfId="10337"/>
    <cellStyle name="ปกติ 8 2 7 5 4 4 2" xfId="18315"/>
    <cellStyle name="ปกติ 8 2 7 5 4 5" xfId="13904"/>
    <cellStyle name="ปกติ 8 2 7 5 5" xfId="7679"/>
    <cellStyle name="ปกติ 8 2 7 5 5 2" xfId="13132"/>
    <cellStyle name="ปกติ 8 2 7 5 5 2 2" xfId="21083"/>
    <cellStyle name="ปกติ 8 2 7 5 5 3" xfId="16676"/>
    <cellStyle name="ปกติ 8 2 7 5 6" xfId="5214"/>
    <cellStyle name="ปกติ 8 2 7 5 6 2" xfId="11251"/>
    <cellStyle name="ปกติ 8 2 7 5 6 2 2" xfId="19219"/>
    <cellStyle name="ปกติ 8 2 7 5 6 3" xfId="14810"/>
    <cellStyle name="ปกติ 8 2 7 5 7" xfId="22088"/>
    <cellStyle name="ปกติ 8 2 7 6" xfId="4024"/>
    <cellStyle name="ปกติ 8 2 7 6 2" xfId="4025"/>
    <cellStyle name="ปกติ 8 2 7 6 2 2" xfId="4026"/>
    <cellStyle name="ปกติ 8 2 7 6 2 2 2" xfId="6244"/>
    <cellStyle name="ปกติ 8 2 7 6 2 2 2 2" xfId="12198"/>
    <cellStyle name="ปกติ 8 2 7 6 2 2 2 2 2" xfId="20156"/>
    <cellStyle name="ปกติ 8 2 7 6 2 2 2 3" xfId="15747"/>
    <cellStyle name="ปกติ 8 2 7 6 2 2 3" xfId="9233"/>
    <cellStyle name="ปกติ 8 2 7 6 2 2 3 2" xfId="17642"/>
    <cellStyle name="ปกติ 8 2 7 6 2 2 4" xfId="10338"/>
    <cellStyle name="ปกติ 8 2 7 6 2 2 4 2" xfId="18316"/>
    <cellStyle name="ปกติ 8 2 7 6 2 2 5" xfId="13905"/>
    <cellStyle name="ปกติ 8 2 7 6 2 3" xfId="7684"/>
    <cellStyle name="ปกติ 8 2 7 6 2 3 2" xfId="13137"/>
    <cellStyle name="ปกติ 8 2 7 6 2 3 2 2" xfId="21088"/>
    <cellStyle name="ปกติ 8 2 7 6 2 3 3" xfId="16681"/>
    <cellStyle name="ปกติ 8 2 7 6 2 4" xfId="5219"/>
    <cellStyle name="ปกติ 8 2 7 6 2 4 2" xfId="11256"/>
    <cellStyle name="ปกติ 8 2 7 6 2 4 2 2" xfId="19224"/>
    <cellStyle name="ปกติ 8 2 7 6 2 4 3" xfId="14815"/>
    <cellStyle name="ปกติ 8 2 7 6 2 5" xfId="22093"/>
    <cellStyle name="ปกติ 8 2 7 6 3" xfId="4027"/>
    <cellStyle name="ปกติ 8 2 7 6 3 2" xfId="6243"/>
    <cellStyle name="ปกติ 8 2 7 6 3 2 2" xfId="12197"/>
    <cellStyle name="ปกติ 8 2 7 6 3 2 2 2" xfId="20155"/>
    <cellStyle name="ปกติ 8 2 7 6 3 2 3" xfId="15746"/>
    <cellStyle name="ปกติ 8 2 7 6 3 3" xfId="9234"/>
    <cellStyle name="ปกติ 8 2 7 6 3 3 2" xfId="17643"/>
    <cellStyle name="ปกติ 8 2 7 6 3 4" xfId="10339"/>
    <cellStyle name="ปกติ 8 2 7 6 3 4 2" xfId="18317"/>
    <cellStyle name="ปกติ 8 2 7 6 3 5" xfId="13906"/>
    <cellStyle name="ปกติ 8 2 7 6 4" xfId="7683"/>
    <cellStyle name="ปกติ 8 2 7 6 4 2" xfId="13136"/>
    <cellStyle name="ปกติ 8 2 7 6 4 2 2" xfId="21087"/>
    <cellStyle name="ปกติ 8 2 7 6 4 3" xfId="16680"/>
    <cellStyle name="ปกติ 8 2 7 6 5" xfId="5218"/>
    <cellStyle name="ปกติ 8 2 7 6 5 2" xfId="11255"/>
    <cellStyle name="ปกติ 8 2 7 6 5 2 2" xfId="19223"/>
    <cellStyle name="ปกติ 8 2 7 6 5 3" xfId="14814"/>
    <cellStyle name="ปกติ 8 2 7 6 6" xfId="22092"/>
    <cellStyle name="ปกติ 8 2 7 7" xfId="4028"/>
    <cellStyle name="ปกติ 8 2 7 7 2" xfId="4029"/>
    <cellStyle name="ปกติ 8 2 7 7 2 2" xfId="4030"/>
    <cellStyle name="ปกติ 8 2 7 7 2 2 2" xfId="6246"/>
    <cellStyle name="ปกติ 8 2 7 7 2 2 2 2" xfId="12200"/>
    <cellStyle name="ปกติ 8 2 7 7 2 2 2 2 2" xfId="20158"/>
    <cellStyle name="ปกติ 8 2 7 7 2 2 2 3" xfId="15749"/>
    <cellStyle name="ปกติ 8 2 7 7 2 2 3" xfId="9235"/>
    <cellStyle name="ปกติ 8 2 7 7 2 2 3 2" xfId="17644"/>
    <cellStyle name="ปกติ 8 2 7 7 2 2 4" xfId="10340"/>
    <cellStyle name="ปกติ 8 2 7 7 2 2 4 2" xfId="18318"/>
    <cellStyle name="ปกติ 8 2 7 7 2 2 5" xfId="13907"/>
    <cellStyle name="ปกติ 8 2 7 7 2 3" xfId="7686"/>
    <cellStyle name="ปกติ 8 2 7 7 2 3 2" xfId="13139"/>
    <cellStyle name="ปกติ 8 2 7 7 2 3 2 2" xfId="21090"/>
    <cellStyle name="ปกติ 8 2 7 7 2 3 3" xfId="16683"/>
    <cellStyle name="ปกติ 8 2 7 7 2 4" xfId="5221"/>
    <cellStyle name="ปกติ 8 2 7 7 2 4 2" xfId="11258"/>
    <cellStyle name="ปกติ 8 2 7 7 2 4 2 2" xfId="19226"/>
    <cellStyle name="ปกติ 8 2 7 7 2 4 3" xfId="14817"/>
    <cellStyle name="ปกติ 8 2 7 7 2 5" xfId="22095"/>
    <cellStyle name="ปกติ 8 2 7 7 3" xfId="4031"/>
    <cellStyle name="ปกติ 8 2 7 7 3 2" xfId="6245"/>
    <cellStyle name="ปกติ 8 2 7 7 3 2 2" xfId="12199"/>
    <cellStyle name="ปกติ 8 2 7 7 3 2 2 2" xfId="20157"/>
    <cellStyle name="ปกติ 8 2 7 7 3 2 3" xfId="15748"/>
    <cellStyle name="ปกติ 8 2 7 7 3 3" xfId="9236"/>
    <cellStyle name="ปกติ 8 2 7 7 3 3 2" xfId="17645"/>
    <cellStyle name="ปกติ 8 2 7 7 3 4" xfId="10341"/>
    <cellStyle name="ปกติ 8 2 7 7 3 4 2" xfId="18319"/>
    <cellStyle name="ปกติ 8 2 7 7 3 5" xfId="13908"/>
    <cellStyle name="ปกติ 8 2 7 7 4" xfId="7685"/>
    <cellStyle name="ปกติ 8 2 7 7 4 2" xfId="13138"/>
    <cellStyle name="ปกติ 8 2 7 7 4 2 2" xfId="21089"/>
    <cellStyle name="ปกติ 8 2 7 7 4 3" xfId="16682"/>
    <cellStyle name="ปกติ 8 2 7 7 5" xfId="5220"/>
    <cellStyle name="ปกติ 8 2 7 7 5 2" xfId="11257"/>
    <cellStyle name="ปกติ 8 2 7 7 5 2 2" xfId="19225"/>
    <cellStyle name="ปกติ 8 2 7 7 5 3" xfId="14816"/>
    <cellStyle name="ปกติ 8 2 7 7 6" xfId="22094"/>
    <cellStyle name="ปกติ 8 2 7 8" xfId="4032"/>
    <cellStyle name="ปกติ 8 2 7 8 2" xfId="4033"/>
    <cellStyle name="ปกติ 8 2 7 8 2 2" xfId="6247"/>
    <cellStyle name="ปกติ 8 2 7 8 2 2 2" xfId="12201"/>
    <cellStyle name="ปกติ 8 2 7 8 2 2 2 2" xfId="20159"/>
    <cellStyle name="ปกติ 8 2 7 8 2 2 3" xfId="15750"/>
    <cellStyle name="ปกติ 8 2 7 8 2 3" xfId="9237"/>
    <cellStyle name="ปกติ 8 2 7 8 2 3 2" xfId="17646"/>
    <cellStyle name="ปกติ 8 2 7 8 2 4" xfId="10342"/>
    <cellStyle name="ปกติ 8 2 7 8 2 4 2" xfId="18320"/>
    <cellStyle name="ปกติ 8 2 7 8 2 5" xfId="13909"/>
    <cellStyle name="ปกติ 8 2 7 8 3" xfId="7687"/>
    <cellStyle name="ปกติ 8 2 7 8 3 2" xfId="13140"/>
    <cellStyle name="ปกติ 8 2 7 8 3 2 2" xfId="21091"/>
    <cellStyle name="ปกติ 8 2 7 8 3 3" xfId="16684"/>
    <cellStyle name="ปกติ 8 2 7 8 4" xfId="5222"/>
    <cellStyle name="ปกติ 8 2 7 8 4 2" xfId="11259"/>
    <cellStyle name="ปกติ 8 2 7 8 4 2 2" xfId="19227"/>
    <cellStyle name="ปกติ 8 2 7 8 4 3" xfId="14818"/>
    <cellStyle name="ปกติ 8 2 7 8 5" xfId="22096"/>
    <cellStyle name="ปกติ 8 2 7 9" xfId="4034"/>
    <cellStyle name="ปกติ 8 2 7 9 2" xfId="6212"/>
    <cellStyle name="ปกติ 8 2 7 9 2 2" xfId="12166"/>
    <cellStyle name="ปกติ 8 2 7 9 2 2 2" xfId="20124"/>
    <cellStyle name="ปกติ 8 2 7 9 2 3" xfId="15715"/>
    <cellStyle name="ปกติ 8 2 7 9 3" xfId="9238"/>
    <cellStyle name="ปกติ 8 2 7 9 3 2" xfId="17647"/>
    <cellStyle name="ปกติ 8 2 7 9 4" xfId="10343"/>
    <cellStyle name="ปกติ 8 2 7 9 4 2" xfId="18321"/>
    <cellStyle name="ปกติ 8 2 7 9 5" xfId="13910"/>
    <cellStyle name="ปกติ 8 2 8" xfId="4035"/>
    <cellStyle name="ปกติ 8 2 8 10" xfId="22097"/>
    <cellStyle name="ปกติ 8 2 8 2" xfId="4036"/>
    <cellStyle name="ปกติ 8 2 8 2 2" xfId="4037"/>
    <cellStyle name="ปกติ 8 2 8 2 2 2" xfId="4038"/>
    <cellStyle name="ปกติ 8 2 8 2 2 2 2" xfId="6250"/>
    <cellStyle name="ปกติ 8 2 8 2 2 2 2 2" xfId="12204"/>
    <cellStyle name="ปกติ 8 2 8 2 2 2 2 2 2" xfId="20162"/>
    <cellStyle name="ปกติ 8 2 8 2 2 2 2 3" xfId="15753"/>
    <cellStyle name="ปกติ 8 2 8 2 2 2 3" xfId="9242"/>
    <cellStyle name="ปกติ 8 2 8 2 2 3" xfId="7690"/>
    <cellStyle name="ปกติ 8 2 8 2 2 3 2" xfId="13143"/>
    <cellStyle name="ปกติ 8 2 8 2 2 3 2 2" xfId="21094"/>
    <cellStyle name="ปกติ 8 2 8 2 2 3 3" xfId="16687"/>
    <cellStyle name="ปกติ 8 2 8 2 2 4" xfId="5225"/>
    <cellStyle name="ปกติ 8 2 8 2 2 4 2" xfId="11262"/>
    <cellStyle name="ปกติ 8 2 8 2 2 4 2 2" xfId="19230"/>
    <cellStyle name="ปกติ 8 2 8 2 2 4 3" xfId="14821"/>
    <cellStyle name="ปกติ 8 2 8 2 2 5" xfId="9241"/>
    <cellStyle name="ปกติ 8 2 8 2 2 6" xfId="8245"/>
    <cellStyle name="ปกติ 8 2 8 2 2 6 2" xfId="16739"/>
    <cellStyle name="ปกติ 8 2 8 2 2 7" xfId="9600"/>
    <cellStyle name="ปกติ 8 2 8 2 2 8" xfId="22099"/>
    <cellStyle name="ปกติ 8 2 8 2 3" xfId="4039"/>
    <cellStyle name="ปกติ 8 2 8 2 3 2" xfId="6249"/>
    <cellStyle name="ปกติ 8 2 8 2 3 2 2" xfId="12203"/>
    <cellStyle name="ปกติ 8 2 8 2 3 2 2 2" xfId="20161"/>
    <cellStyle name="ปกติ 8 2 8 2 3 2 3" xfId="15752"/>
    <cellStyle name="ปกติ 8 2 8 2 3 3" xfId="9243"/>
    <cellStyle name="ปกติ 8 2 8 2 4" xfId="7689"/>
    <cellStyle name="ปกติ 8 2 8 2 4 2" xfId="13142"/>
    <cellStyle name="ปกติ 8 2 8 2 4 2 2" xfId="21093"/>
    <cellStyle name="ปกติ 8 2 8 2 4 3" xfId="16686"/>
    <cellStyle name="ปกติ 8 2 8 2 5" xfId="5224"/>
    <cellStyle name="ปกติ 8 2 8 2 5 2" xfId="11261"/>
    <cellStyle name="ปกติ 8 2 8 2 5 2 2" xfId="19229"/>
    <cellStyle name="ปกติ 8 2 8 2 5 3" xfId="14820"/>
    <cellStyle name="ปกติ 8 2 8 2 6" xfId="9240"/>
    <cellStyle name="ปกติ 8 2 8 2 7" xfId="8246"/>
    <cellStyle name="ปกติ 8 2 8 2 7 2" xfId="16740"/>
    <cellStyle name="ปกติ 8 2 8 2 8" xfId="9599"/>
    <cellStyle name="ปกติ 8 2 8 2 9" xfId="22098"/>
    <cellStyle name="ปกติ 8 2 8 3" xfId="4040"/>
    <cellStyle name="ปกติ 8 2 8 3 2" xfId="4041"/>
    <cellStyle name="ปกติ 8 2 8 3 2 2" xfId="6251"/>
    <cellStyle name="ปกติ 8 2 8 3 2 2 2" xfId="12205"/>
    <cellStyle name="ปกติ 8 2 8 3 2 2 2 2" xfId="20163"/>
    <cellStyle name="ปกติ 8 2 8 3 2 2 3" xfId="15754"/>
    <cellStyle name="ปกติ 8 2 8 3 2 3" xfId="9245"/>
    <cellStyle name="ปกติ 8 2 8 3 3" xfId="7691"/>
    <cellStyle name="ปกติ 8 2 8 3 3 2" xfId="13144"/>
    <cellStyle name="ปกติ 8 2 8 3 3 2 2" xfId="21095"/>
    <cellStyle name="ปกติ 8 2 8 3 3 3" xfId="16688"/>
    <cellStyle name="ปกติ 8 2 8 3 4" xfId="5226"/>
    <cellStyle name="ปกติ 8 2 8 3 4 2" xfId="11263"/>
    <cellStyle name="ปกติ 8 2 8 3 4 2 2" xfId="19231"/>
    <cellStyle name="ปกติ 8 2 8 3 4 3" xfId="14822"/>
    <cellStyle name="ปกติ 8 2 8 3 5" xfId="9244"/>
    <cellStyle name="ปกติ 8 2 8 3 6" xfId="8244"/>
    <cellStyle name="ปกติ 8 2 8 3 6 2" xfId="16738"/>
    <cellStyle name="ปกติ 8 2 8 3 7" xfId="9601"/>
    <cellStyle name="ปกติ 8 2 8 3 8" xfId="22100"/>
    <cellStyle name="ปกติ 8 2 8 4" xfId="4042"/>
    <cellStyle name="ปกติ 8 2 8 4 2" xfId="6248"/>
    <cellStyle name="ปกติ 8 2 8 4 2 2" xfId="12202"/>
    <cellStyle name="ปกติ 8 2 8 4 2 2 2" xfId="20160"/>
    <cellStyle name="ปกติ 8 2 8 4 2 3" xfId="15751"/>
    <cellStyle name="ปกติ 8 2 8 4 3" xfId="9246"/>
    <cellStyle name="ปกติ 8 2 8 5" xfId="7688"/>
    <cellStyle name="ปกติ 8 2 8 5 2" xfId="13141"/>
    <cellStyle name="ปกติ 8 2 8 5 2 2" xfId="21092"/>
    <cellStyle name="ปกติ 8 2 8 5 3" xfId="16685"/>
    <cellStyle name="ปกติ 8 2 8 6" xfId="5223"/>
    <cellStyle name="ปกติ 8 2 8 6 2" xfId="11260"/>
    <cellStyle name="ปกติ 8 2 8 6 2 2" xfId="19228"/>
    <cellStyle name="ปกติ 8 2 8 6 3" xfId="14819"/>
    <cellStyle name="ปกติ 8 2 8 7" xfId="9239"/>
    <cellStyle name="ปกติ 8 2 8 8" xfId="8247"/>
    <cellStyle name="ปกติ 8 2 8 8 2" xfId="16741"/>
    <cellStyle name="ปกติ 8 2 8 9" xfId="9598"/>
    <cellStyle name="ปกติ 8 2 9" xfId="4043"/>
    <cellStyle name="ปกติ 8 2 9 10" xfId="22101"/>
    <cellStyle name="ปกติ 8 2 9 2" xfId="4044"/>
    <cellStyle name="ปกติ 8 2 9 2 2" xfId="4045"/>
    <cellStyle name="ปกติ 8 2 9 2 2 2" xfId="4046"/>
    <cellStyle name="ปกติ 8 2 9 2 2 2 2" xfId="6254"/>
    <cellStyle name="ปกติ 8 2 9 2 2 2 2 2" xfId="12208"/>
    <cellStyle name="ปกติ 8 2 9 2 2 2 2 2 2" xfId="20166"/>
    <cellStyle name="ปกติ 8 2 9 2 2 2 2 3" xfId="15757"/>
    <cellStyle name="ปกติ 8 2 9 2 2 2 3" xfId="9250"/>
    <cellStyle name="ปกติ 8 2 9 2 2 3" xfId="7694"/>
    <cellStyle name="ปกติ 8 2 9 2 2 3 2" xfId="13147"/>
    <cellStyle name="ปกติ 8 2 9 2 2 3 2 2" xfId="21098"/>
    <cellStyle name="ปกติ 8 2 9 2 2 3 3" xfId="16691"/>
    <cellStyle name="ปกติ 8 2 9 2 2 4" xfId="5229"/>
    <cellStyle name="ปกติ 8 2 9 2 2 4 2" xfId="11266"/>
    <cellStyle name="ปกติ 8 2 9 2 2 4 2 2" xfId="19234"/>
    <cellStyle name="ปกติ 8 2 9 2 2 4 3" xfId="14825"/>
    <cellStyle name="ปกติ 8 2 9 2 2 5" xfId="9249"/>
    <cellStyle name="ปกติ 8 2 9 2 2 6" xfId="8241"/>
    <cellStyle name="ปกติ 8 2 9 2 2 6 2" xfId="16735"/>
    <cellStyle name="ปกติ 8 2 9 2 2 7" xfId="9604"/>
    <cellStyle name="ปกติ 8 2 9 2 2 8" xfId="22103"/>
    <cellStyle name="ปกติ 8 2 9 2 3" xfId="4047"/>
    <cellStyle name="ปกติ 8 2 9 2 3 2" xfId="6253"/>
    <cellStyle name="ปกติ 8 2 9 2 3 2 2" xfId="12207"/>
    <cellStyle name="ปกติ 8 2 9 2 3 2 2 2" xfId="20165"/>
    <cellStyle name="ปกติ 8 2 9 2 3 2 3" xfId="15756"/>
    <cellStyle name="ปกติ 8 2 9 2 3 3" xfId="9251"/>
    <cellStyle name="ปกติ 8 2 9 2 4" xfId="7693"/>
    <cellStyle name="ปกติ 8 2 9 2 4 2" xfId="13146"/>
    <cellStyle name="ปกติ 8 2 9 2 4 2 2" xfId="21097"/>
    <cellStyle name="ปกติ 8 2 9 2 4 3" xfId="16690"/>
    <cellStyle name="ปกติ 8 2 9 2 5" xfId="5228"/>
    <cellStyle name="ปกติ 8 2 9 2 5 2" xfId="11265"/>
    <cellStyle name="ปกติ 8 2 9 2 5 2 2" xfId="19233"/>
    <cellStyle name="ปกติ 8 2 9 2 5 3" xfId="14824"/>
    <cellStyle name="ปกติ 8 2 9 2 6" xfId="9248"/>
    <cellStyle name="ปกติ 8 2 9 2 7" xfId="8242"/>
    <cellStyle name="ปกติ 8 2 9 2 7 2" xfId="16736"/>
    <cellStyle name="ปกติ 8 2 9 2 8" xfId="9603"/>
    <cellStyle name="ปกติ 8 2 9 2 9" xfId="22102"/>
    <cellStyle name="ปกติ 8 2 9 3" xfId="4048"/>
    <cellStyle name="ปกติ 8 2 9 3 2" xfId="4049"/>
    <cellStyle name="ปกติ 8 2 9 3 2 2" xfId="6255"/>
    <cellStyle name="ปกติ 8 2 9 3 2 2 2" xfId="12209"/>
    <cellStyle name="ปกติ 8 2 9 3 2 2 2 2" xfId="20167"/>
    <cellStyle name="ปกติ 8 2 9 3 2 2 3" xfId="15758"/>
    <cellStyle name="ปกติ 8 2 9 3 2 3" xfId="9253"/>
    <cellStyle name="ปกติ 8 2 9 3 3" xfId="7695"/>
    <cellStyle name="ปกติ 8 2 9 3 3 2" xfId="13148"/>
    <cellStyle name="ปกติ 8 2 9 3 3 2 2" xfId="21099"/>
    <cellStyle name="ปกติ 8 2 9 3 3 3" xfId="16692"/>
    <cellStyle name="ปกติ 8 2 9 3 4" xfId="5230"/>
    <cellStyle name="ปกติ 8 2 9 3 4 2" xfId="11267"/>
    <cellStyle name="ปกติ 8 2 9 3 4 2 2" xfId="19235"/>
    <cellStyle name="ปกติ 8 2 9 3 4 3" xfId="14826"/>
    <cellStyle name="ปกติ 8 2 9 3 5" xfId="9252"/>
    <cellStyle name="ปกติ 8 2 9 3 6" xfId="8240"/>
    <cellStyle name="ปกติ 8 2 9 3 6 2" xfId="16734"/>
    <cellStyle name="ปกติ 8 2 9 3 7" xfId="9605"/>
    <cellStyle name="ปกติ 8 2 9 3 8" xfId="22104"/>
    <cellStyle name="ปกติ 8 2 9 4" xfId="4050"/>
    <cellStyle name="ปกติ 8 2 9 4 2" xfId="6252"/>
    <cellStyle name="ปกติ 8 2 9 4 2 2" xfId="12206"/>
    <cellStyle name="ปกติ 8 2 9 4 2 2 2" xfId="20164"/>
    <cellStyle name="ปกติ 8 2 9 4 2 3" xfId="15755"/>
    <cellStyle name="ปกติ 8 2 9 4 3" xfId="9254"/>
    <cellStyle name="ปกติ 8 2 9 5" xfId="7692"/>
    <cellStyle name="ปกติ 8 2 9 5 2" xfId="13145"/>
    <cellStyle name="ปกติ 8 2 9 5 2 2" xfId="21096"/>
    <cellStyle name="ปกติ 8 2 9 5 3" xfId="16689"/>
    <cellStyle name="ปกติ 8 2 9 6" xfId="5227"/>
    <cellStyle name="ปกติ 8 2 9 6 2" xfId="11264"/>
    <cellStyle name="ปกติ 8 2 9 6 2 2" xfId="19232"/>
    <cellStyle name="ปกติ 8 2 9 6 3" xfId="14823"/>
    <cellStyle name="ปกติ 8 2 9 7" xfId="9247"/>
    <cellStyle name="ปกติ 8 2 9 8" xfId="8243"/>
    <cellStyle name="ปกติ 8 2 9 8 2" xfId="16737"/>
    <cellStyle name="ปกติ 8 2 9 9" xfId="9602"/>
    <cellStyle name="ปกติ 9" xfId="4051"/>
    <cellStyle name="ปกติ 9 10" xfId="5231"/>
    <cellStyle name="ปกติ 9 10 2" xfId="11268"/>
    <cellStyle name="ปกติ 9 10 2 2" xfId="19236"/>
    <cellStyle name="ปกติ 9 10 3" xfId="14827"/>
    <cellStyle name="ปกติ 9 11" xfId="9255"/>
    <cellStyle name="ปกติ 9 12" xfId="8239"/>
    <cellStyle name="ปกติ 9 12 2" xfId="16733"/>
    <cellStyle name="ปกติ 9 13" xfId="9606"/>
    <cellStyle name="ปกติ 9 14" xfId="22105"/>
    <cellStyle name="ปกติ 9 2" xfId="4052"/>
    <cellStyle name="ปกติ 9 2 10" xfId="22106"/>
    <cellStyle name="ปกติ 9 2 2" xfId="4053"/>
    <cellStyle name="ปกติ 9 2 2 2" xfId="4054"/>
    <cellStyle name="ปกติ 9 2 2 2 2" xfId="4055"/>
    <cellStyle name="ปกติ 9 2 2 2 2 2" xfId="6259"/>
    <cellStyle name="ปกติ 9 2 2 2 2 2 2" xfId="12213"/>
    <cellStyle name="ปกติ 9 2 2 2 2 2 2 2" xfId="20171"/>
    <cellStyle name="ปกติ 9 2 2 2 2 2 3" xfId="15762"/>
    <cellStyle name="ปกติ 9 2 2 2 2 3" xfId="9259"/>
    <cellStyle name="ปกติ 9 2 2 2 3" xfId="7699"/>
    <cellStyle name="ปกติ 9 2 2 2 3 2" xfId="13152"/>
    <cellStyle name="ปกติ 9 2 2 2 3 2 2" xfId="21103"/>
    <cellStyle name="ปกติ 9 2 2 2 3 3" xfId="16696"/>
    <cellStyle name="ปกติ 9 2 2 2 4" xfId="5234"/>
    <cellStyle name="ปกติ 9 2 2 2 4 2" xfId="11271"/>
    <cellStyle name="ปกติ 9 2 2 2 4 2 2" xfId="19239"/>
    <cellStyle name="ปกติ 9 2 2 2 4 3" xfId="14830"/>
    <cellStyle name="ปกติ 9 2 2 2 5" xfId="9258"/>
    <cellStyle name="ปกติ 9 2 2 2 6" xfId="8236"/>
    <cellStyle name="ปกติ 9 2 2 2 6 2" xfId="16730"/>
    <cellStyle name="ปกติ 9 2 2 2 7" xfId="9609"/>
    <cellStyle name="ปกติ 9 2 2 2 8" xfId="22108"/>
    <cellStyle name="ปกติ 9 2 2 3" xfId="4056"/>
    <cellStyle name="ปกติ 9 2 2 3 2" xfId="6258"/>
    <cellStyle name="ปกติ 9 2 2 3 2 2" xfId="12212"/>
    <cellStyle name="ปกติ 9 2 2 3 2 2 2" xfId="20170"/>
    <cellStyle name="ปกติ 9 2 2 3 2 3" xfId="15761"/>
    <cellStyle name="ปกติ 9 2 2 3 3" xfId="9260"/>
    <cellStyle name="ปกติ 9 2 2 4" xfId="7698"/>
    <cellStyle name="ปกติ 9 2 2 4 2" xfId="13151"/>
    <cellStyle name="ปกติ 9 2 2 4 2 2" xfId="21102"/>
    <cellStyle name="ปกติ 9 2 2 4 3" xfId="16695"/>
    <cellStyle name="ปกติ 9 2 2 5" xfId="5233"/>
    <cellStyle name="ปกติ 9 2 2 5 2" xfId="11270"/>
    <cellStyle name="ปกติ 9 2 2 5 2 2" xfId="19238"/>
    <cellStyle name="ปกติ 9 2 2 5 3" xfId="14829"/>
    <cellStyle name="ปกติ 9 2 2 6" xfId="9257"/>
    <cellStyle name="ปกติ 9 2 2 7" xfId="8237"/>
    <cellStyle name="ปกติ 9 2 2 7 2" xfId="16731"/>
    <cellStyle name="ปกติ 9 2 2 8" xfId="9608"/>
    <cellStyle name="ปกติ 9 2 2 9" xfId="22107"/>
    <cellStyle name="ปกติ 9 2 3" xfId="4057"/>
    <cellStyle name="ปกติ 9 2 3 2" xfId="4058"/>
    <cellStyle name="ปกติ 9 2 3 2 2" xfId="6260"/>
    <cellStyle name="ปกติ 9 2 3 2 2 2" xfId="12214"/>
    <cellStyle name="ปกติ 9 2 3 2 2 2 2" xfId="20172"/>
    <cellStyle name="ปกติ 9 2 3 2 2 3" xfId="15763"/>
    <cellStyle name="ปกติ 9 2 3 2 3" xfId="9262"/>
    <cellStyle name="ปกติ 9 2 3 3" xfId="7700"/>
    <cellStyle name="ปกติ 9 2 3 3 2" xfId="13153"/>
    <cellStyle name="ปกติ 9 2 3 3 2 2" xfId="21104"/>
    <cellStyle name="ปกติ 9 2 3 3 3" xfId="16697"/>
    <cellStyle name="ปกติ 9 2 3 4" xfId="5235"/>
    <cellStyle name="ปกติ 9 2 3 4 2" xfId="11272"/>
    <cellStyle name="ปกติ 9 2 3 4 2 2" xfId="19240"/>
    <cellStyle name="ปกติ 9 2 3 4 3" xfId="14831"/>
    <cellStyle name="ปกติ 9 2 3 5" xfId="9261"/>
    <cellStyle name="ปกติ 9 2 3 6" xfId="8235"/>
    <cellStyle name="ปกติ 9 2 3 6 2" xfId="16729"/>
    <cellStyle name="ปกติ 9 2 3 7" xfId="9610"/>
    <cellStyle name="ปกติ 9 2 3 8" xfId="22109"/>
    <cellStyle name="ปกติ 9 2 4" xfId="4059"/>
    <cellStyle name="ปกติ 9 2 4 2" xfId="6257"/>
    <cellStyle name="ปกติ 9 2 4 2 2" xfId="12211"/>
    <cellStyle name="ปกติ 9 2 4 2 2 2" xfId="20169"/>
    <cellStyle name="ปกติ 9 2 4 2 3" xfId="15760"/>
    <cellStyle name="ปกติ 9 2 4 3" xfId="9263"/>
    <cellStyle name="ปกติ 9 2 5" xfId="7697"/>
    <cellStyle name="ปกติ 9 2 5 2" xfId="13150"/>
    <cellStyle name="ปกติ 9 2 5 2 2" xfId="21101"/>
    <cellStyle name="ปกติ 9 2 5 3" xfId="16694"/>
    <cellStyle name="ปกติ 9 2 6" xfId="5232"/>
    <cellStyle name="ปกติ 9 2 6 2" xfId="11269"/>
    <cellStyle name="ปกติ 9 2 6 2 2" xfId="19237"/>
    <cellStyle name="ปกติ 9 2 6 3" xfId="14828"/>
    <cellStyle name="ปกติ 9 2 7" xfId="9256"/>
    <cellStyle name="ปกติ 9 2 8" xfId="8238"/>
    <cellStyle name="ปกติ 9 2 8 2" xfId="16732"/>
    <cellStyle name="ปกติ 9 2 9" xfId="9607"/>
    <cellStyle name="ปกติ 9 3" xfId="4060"/>
    <cellStyle name="ปกติ 9 3 10" xfId="22110"/>
    <cellStyle name="ปกติ 9 3 2" xfId="4061"/>
    <cellStyle name="ปกติ 9 3 2 2" xfId="4062"/>
    <cellStyle name="ปกติ 9 3 2 2 2" xfId="4063"/>
    <cellStyle name="ปกติ 9 3 2 2 2 2" xfId="6263"/>
    <cellStyle name="ปกติ 9 3 2 2 2 2 2" xfId="12217"/>
    <cellStyle name="ปกติ 9 3 2 2 2 2 2 2" xfId="20175"/>
    <cellStyle name="ปกติ 9 3 2 2 2 2 3" xfId="15766"/>
    <cellStyle name="ปกติ 9 3 2 2 2 3" xfId="9267"/>
    <cellStyle name="ปกติ 9 3 2 2 3" xfId="7703"/>
    <cellStyle name="ปกติ 9 3 2 2 3 2" xfId="13156"/>
    <cellStyle name="ปกติ 9 3 2 2 3 2 2" xfId="21107"/>
    <cellStyle name="ปกติ 9 3 2 2 3 3" xfId="16700"/>
    <cellStyle name="ปกติ 9 3 2 2 4" xfId="5238"/>
    <cellStyle name="ปกติ 9 3 2 2 4 2" xfId="11275"/>
    <cellStyle name="ปกติ 9 3 2 2 4 2 2" xfId="19243"/>
    <cellStyle name="ปกติ 9 3 2 2 4 3" xfId="14834"/>
    <cellStyle name="ปกติ 9 3 2 2 5" xfId="9266"/>
    <cellStyle name="ปกติ 9 3 2 2 6" xfId="8232"/>
    <cellStyle name="ปกติ 9 3 2 2 6 2" xfId="16726"/>
    <cellStyle name="ปกติ 9 3 2 2 7" xfId="9613"/>
    <cellStyle name="ปกติ 9 3 2 2 8" xfId="22112"/>
    <cellStyle name="ปกติ 9 3 2 3" xfId="4064"/>
    <cellStyle name="ปกติ 9 3 2 3 2" xfId="6262"/>
    <cellStyle name="ปกติ 9 3 2 3 2 2" xfId="12216"/>
    <cellStyle name="ปกติ 9 3 2 3 2 2 2" xfId="20174"/>
    <cellStyle name="ปกติ 9 3 2 3 2 3" xfId="15765"/>
    <cellStyle name="ปกติ 9 3 2 3 3" xfId="9268"/>
    <cellStyle name="ปกติ 9 3 2 4" xfId="7702"/>
    <cellStyle name="ปกติ 9 3 2 4 2" xfId="13155"/>
    <cellStyle name="ปกติ 9 3 2 4 2 2" xfId="21106"/>
    <cellStyle name="ปกติ 9 3 2 4 3" xfId="16699"/>
    <cellStyle name="ปกติ 9 3 2 5" xfId="5237"/>
    <cellStyle name="ปกติ 9 3 2 5 2" xfId="11274"/>
    <cellStyle name="ปกติ 9 3 2 5 2 2" xfId="19242"/>
    <cellStyle name="ปกติ 9 3 2 5 3" xfId="14833"/>
    <cellStyle name="ปกติ 9 3 2 6" xfId="9265"/>
    <cellStyle name="ปกติ 9 3 2 7" xfId="8233"/>
    <cellStyle name="ปกติ 9 3 2 7 2" xfId="16727"/>
    <cellStyle name="ปกติ 9 3 2 8" xfId="9612"/>
    <cellStyle name="ปกติ 9 3 2 9" xfId="22111"/>
    <cellStyle name="ปกติ 9 3 3" xfId="4065"/>
    <cellStyle name="ปกติ 9 3 3 2" xfId="4066"/>
    <cellStyle name="ปกติ 9 3 3 2 2" xfId="6264"/>
    <cellStyle name="ปกติ 9 3 3 2 2 2" xfId="12218"/>
    <cellStyle name="ปกติ 9 3 3 2 2 2 2" xfId="20176"/>
    <cellStyle name="ปกติ 9 3 3 2 2 3" xfId="15767"/>
    <cellStyle name="ปกติ 9 3 3 2 3" xfId="9270"/>
    <cellStyle name="ปกติ 9 3 3 3" xfId="7704"/>
    <cellStyle name="ปกติ 9 3 3 3 2" xfId="13157"/>
    <cellStyle name="ปกติ 9 3 3 3 2 2" xfId="21108"/>
    <cellStyle name="ปกติ 9 3 3 3 3" xfId="16701"/>
    <cellStyle name="ปกติ 9 3 3 4" xfId="5239"/>
    <cellStyle name="ปกติ 9 3 3 4 2" xfId="11276"/>
    <cellStyle name="ปกติ 9 3 3 4 2 2" xfId="19244"/>
    <cellStyle name="ปกติ 9 3 3 4 3" xfId="14835"/>
    <cellStyle name="ปกติ 9 3 3 5" xfId="9269"/>
    <cellStyle name="ปกติ 9 3 3 6" xfId="8231"/>
    <cellStyle name="ปกติ 9 3 3 6 2" xfId="16725"/>
    <cellStyle name="ปกติ 9 3 3 7" xfId="9614"/>
    <cellStyle name="ปกติ 9 3 3 8" xfId="22113"/>
    <cellStyle name="ปกติ 9 3 4" xfId="4067"/>
    <cellStyle name="ปกติ 9 3 4 2" xfId="6261"/>
    <cellStyle name="ปกติ 9 3 4 2 2" xfId="12215"/>
    <cellStyle name="ปกติ 9 3 4 2 2 2" xfId="20173"/>
    <cellStyle name="ปกติ 9 3 4 2 3" xfId="15764"/>
    <cellStyle name="ปกติ 9 3 4 3" xfId="9271"/>
    <cellStyle name="ปกติ 9 3 5" xfId="7701"/>
    <cellStyle name="ปกติ 9 3 5 2" xfId="13154"/>
    <cellStyle name="ปกติ 9 3 5 2 2" xfId="21105"/>
    <cellStyle name="ปกติ 9 3 5 3" xfId="16698"/>
    <cellStyle name="ปกติ 9 3 6" xfId="5236"/>
    <cellStyle name="ปกติ 9 3 6 2" xfId="11273"/>
    <cellStyle name="ปกติ 9 3 6 2 2" xfId="19241"/>
    <cellStyle name="ปกติ 9 3 6 3" xfId="14832"/>
    <cellStyle name="ปกติ 9 3 7" xfId="9264"/>
    <cellStyle name="ปกติ 9 3 8" xfId="8234"/>
    <cellStyle name="ปกติ 9 3 8 2" xfId="16728"/>
    <cellStyle name="ปกติ 9 3 9" xfId="9611"/>
    <cellStyle name="ปกติ 9 4" xfId="4068"/>
    <cellStyle name="ปกติ 9 4 10" xfId="22114"/>
    <cellStyle name="ปกติ 9 4 2" xfId="4069"/>
    <cellStyle name="ปกติ 9 4 2 2" xfId="4070"/>
    <cellStyle name="ปกติ 9 4 2 2 2" xfId="4071"/>
    <cellStyle name="ปกติ 9 4 2 2 2 2" xfId="6267"/>
    <cellStyle name="ปกติ 9 4 2 2 2 2 2" xfId="12221"/>
    <cellStyle name="ปกติ 9 4 2 2 2 2 2 2" xfId="20179"/>
    <cellStyle name="ปกติ 9 4 2 2 2 2 3" xfId="15770"/>
    <cellStyle name="ปกติ 9 4 2 2 2 3" xfId="9275"/>
    <cellStyle name="ปกติ 9 4 2 2 3" xfId="7707"/>
    <cellStyle name="ปกติ 9 4 2 2 3 2" xfId="13160"/>
    <cellStyle name="ปกติ 9 4 2 2 3 2 2" xfId="21111"/>
    <cellStyle name="ปกติ 9 4 2 2 3 3" xfId="16704"/>
    <cellStyle name="ปกติ 9 4 2 2 4" xfId="5242"/>
    <cellStyle name="ปกติ 9 4 2 2 4 2" xfId="11279"/>
    <cellStyle name="ปกติ 9 4 2 2 4 2 2" xfId="19247"/>
    <cellStyle name="ปกติ 9 4 2 2 4 3" xfId="14838"/>
    <cellStyle name="ปกติ 9 4 2 2 5" xfId="9274"/>
    <cellStyle name="ปกติ 9 4 2 2 6" xfId="8228"/>
    <cellStyle name="ปกติ 9 4 2 2 6 2" xfId="16722"/>
    <cellStyle name="ปกติ 9 4 2 2 7" xfId="9617"/>
    <cellStyle name="ปกติ 9 4 2 2 8" xfId="22116"/>
    <cellStyle name="ปกติ 9 4 2 3" xfId="4072"/>
    <cellStyle name="ปกติ 9 4 2 3 2" xfId="6266"/>
    <cellStyle name="ปกติ 9 4 2 3 2 2" xfId="12220"/>
    <cellStyle name="ปกติ 9 4 2 3 2 2 2" xfId="20178"/>
    <cellStyle name="ปกติ 9 4 2 3 2 3" xfId="15769"/>
    <cellStyle name="ปกติ 9 4 2 3 3" xfId="9276"/>
    <cellStyle name="ปกติ 9 4 2 4" xfId="7706"/>
    <cellStyle name="ปกติ 9 4 2 4 2" xfId="13159"/>
    <cellStyle name="ปกติ 9 4 2 4 2 2" xfId="21110"/>
    <cellStyle name="ปกติ 9 4 2 4 3" xfId="16703"/>
    <cellStyle name="ปกติ 9 4 2 5" xfId="5241"/>
    <cellStyle name="ปกติ 9 4 2 5 2" xfId="11278"/>
    <cellStyle name="ปกติ 9 4 2 5 2 2" xfId="19246"/>
    <cellStyle name="ปกติ 9 4 2 5 3" xfId="14837"/>
    <cellStyle name="ปกติ 9 4 2 6" xfId="9273"/>
    <cellStyle name="ปกติ 9 4 2 7" xfId="8229"/>
    <cellStyle name="ปกติ 9 4 2 7 2" xfId="16723"/>
    <cellStyle name="ปกติ 9 4 2 8" xfId="9616"/>
    <cellStyle name="ปกติ 9 4 2 9" xfId="22115"/>
    <cellStyle name="ปกติ 9 4 3" xfId="4073"/>
    <cellStyle name="ปกติ 9 4 3 2" xfId="4074"/>
    <cellStyle name="ปกติ 9 4 3 2 2" xfId="6268"/>
    <cellStyle name="ปกติ 9 4 3 2 2 2" xfId="12222"/>
    <cellStyle name="ปกติ 9 4 3 2 2 2 2" xfId="20180"/>
    <cellStyle name="ปกติ 9 4 3 2 2 3" xfId="15771"/>
    <cellStyle name="ปกติ 9 4 3 2 3" xfId="9278"/>
    <cellStyle name="ปกติ 9 4 3 3" xfId="7708"/>
    <cellStyle name="ปกติ 9 4 3 3 2" xfId="13161"/>
    <cellStyle name="ปกติ 9 4 3 3 2 2" xfId="21112"/>
    <cellStyle name="ปกติ 9 4 3 3 3" xfId="16705"/>
    <cellStyle name="ปกติ 9 4 3 4" xfId="5243"/>
    <cellStyle name="ปกติ 9 4 3 4 2" xfId="11280"/>
    <cellStyle name="ปกติ 9 4 3 4 2 2" xfId="19248"/>
    <cellStyle name="ปกติ 9 4 3 4 3" xfId="14839"/>
    <cellStyle name="ปกติ 9 4 3 5" xfId="9277"/>
    <cellStyle name="ปกติ 9 4 3 6" xfId="8227"/>
    <cellStyle name="ปกติ 9 4 3 6 2" xfId="16721"/>
    <cellStyle name="ปกติ 9 4 3 7" xfId="9618"/>
    <cellStyle name="ปกติ 9 4 3 8" xfId="22117"/>
    <cellStyle name="ปกติ 9 4 4" xfId="4075"/>
    <cellStyle name="ปกติ 9 4 4 2" xfId="6265"/>
    <cellStyle name="ปกติ 9 4 4 2 2" xfId="12219"/>
    <cellStyle name="ปกติ 9 4 4 2 2 2" xfId="20177"/>
    <cellStyle name="ปกติ 9 4 4 2 3" xfId="15768"/>
    <cellStyle name="ปกติ 9 4 4 3" xfId="9279"/>
    <cellStyle name="ปกติ 9 4 5" xfId="7705"/>
    <cellStyle name="ปกติ 9 4 5 2" xfId="13158"/>
    <cellStyle name="ปกติ 9 4 5 2 2" xfId="21109"/>
    <cellStyle name="ปกติ 9 4 5 3" xfId="16702"/>
    <cellStyle name="ปกติ 9 4 6" xfId="5240"/>
    <cellStyle name="ปกติ 9 4 6 2" xfId="11277"/>
    <cellStyle name="ปกติ 9 4 6 2 2" xfId="19245"/>
    <cellStyle name="ปกติ 9 4 6 3" xfId="14836"/>
    <cellStyle name="ปกติ 9 4 7" xfId="9272"/>
    <cellStyle name="ปกติ 9 4 8" xfId="8230"/>
    <cellStyle name="ปกติ 9 4 8 2" xfId="16724"/>
    <cellStyle name="ปกติ 9 4 9" xfId="9615"/>
    <cellStyle name="ปกติ 9 5" xfId="4076"/>
    <cellStyle name="ปกติ 9 5 2" xfId="4077"/>
    <cellStyle name="ปกติ 9 5 2 2" xfId="4078"/>
    <cellStyle name="ปกติ 9 5 2 2 2" xfId="6270"/>
    <cellStyle name="ปกติ 9 5 2 2 2 2" xfId="12224"/>
    <cellStyle name="ปกติ 9 5 2 2 2 2 2" xfId="20182"/>
    <cellStyle name="ปกติ 9 5 2 2 2 3" xfId="15773"/>
    <cellStyle name="ปกติ 9 5 2 2 3" xfId="9282"/>
    <cellStyle name="ปกติ 9 5 2 3" xfId="7710"/>
    <cellStyle name="ปกติ 9 5 2 3 2" xfId="13163"/>
    <cellStyle name="ปกติ 9 5 2 3 2 2" xfId="21114"/>
    <cellStyle name="ปกติ 9 5 2 3 3" xfId="16707"/>
    <cellStyle name="ปกติ 9 5 2 4" xfId="5245"/>
    <cellStyle name="ปกติ 9 5 2 4 2" xfId="11282"/>
    <cellStyle name="ปกติ 9 5 2 4 2 2" xfId="19250"/>
    <cellStyle name="ปกติ 9 5 2 4 3" xfId="14841"/>
    <cellStyle name="ปกติ 9 5 2 5" xfId="9281"/>
    <cellStyle name="ปกติ 9 5 2 6" xfId="8225"/>
    <cellStyle name="ปกติ 9 5 2 6 2" xfId="16719"/>
    <cellStyle name="ปกติ 9 5 2 7" xfId="9620"/>
    <cellStyle name="ปกติ 9 5 2 8" xfId="22119"/>
    <cellStyle name="ปกติ 9 5 3" xfId="4079"/>
    <cellStyle name="ปกติ 9 5 3 2" xfId="6269"/>
    <cellStyle name="ปกติ 9 5 3 2 2" xfId="12223"/>
    <cellStyle name="ปกติ 9 5 3 2 2 2" xfId="20181"/>
    <cellStyle name="ปกติ 9 5 3 2 3" xfId="15772"/>
    <cellStyle name="ปกติ 9 5 3 3" xfId="9283"/>
    <cellStyle name="ปกติ 9 5 4" xfId="7709"/>
    <cellStyle name="ปกติ 9 5 4 2" xfId="13162"/>
    <cellStyle name="ปกติ 9 5 4 2 2" xfId="21113"/>
    <cellStyle name="ปกติ 9 5 4 3" xfId="16706"/>
    <cellStyle name="ปกติ 9 5 5" xfId="5244"/>
    <cellStyle name="ปกติ 9 5 5 2" xfId="11281"/>
    <cellStyle name="ปกติ 9 5 5 2 2" xfId="19249"/>
    <cellStyle name="ปกติ 9 5 5 3" xfId="14840"/>
    <cellStyle name="ปกติ 9 5 6" xfId="9280"/>
    <cellStyle name="ปกติ 9 5 7" xfId="8226"/>
    <cellStyle name="ปกติ 9 5 7 2" xfId="16720"/>
    <cellStyle name="ปกติ 9 5 8" xfId="9619"/>
    <cellStyle name="ปกติ 9 5 9" xfId="22118"/>
    <cellStyle name="ปกติ 9 6" xfId="4080"/>
    <cellStyle name="ปกติ 9 6 2" xfId="4081"/>
    <cellStyle name="ปกติ 9 6 2 2" xfId="4082"/>
    <cellStyle name="ปกติ 9 6 2 2 2" xfId="6272"/>
    <cellStyle name="ปกติ 9 6 2 2 2 2" xfId="12226"/>
    <cellStyle name="ปกติ 9 6 2 2 2 2 2" xfId="20184"/>
    <cellStyle name="ปกติ 9 6 2 2 2 3" xfId="15775"/>
    <cellStyle name="ปกติ 9 6 2 2 3" xfId="9286"/>
    <cellStyle name="ปกติ 9 6 2 3" xfId="7712"/>
    <cellStyle name="ปกติ 9 6 2 3 2" xfId="13165"/>
    <cellStyle name="ปกติ 9 6 2 3 2 2" xfId="21116"/>
    <cellStyle name="ปกติ 9 6 2 3 3" xfId="16709"/>
    <cellStyle name="ปกติ 9 6 2 4" xfId="5247"/>
    <cellStyle name="ปกติ 9 6 2 4 2" xfId="11284"/>
    <cellStyle name="ปกติ 9 6 2 4 2 2" xfId="19252"/>
    <cellStyle name="ปกติ 9 6 2 4 3" xfId="14843"/>
    <cellStyle name="ปกติ 9 6 2 5" xfId="9285"/>
    <cellStyle name="ปกติ 9 6 2 6" xfId="8223"/>
    <cellStyle name="ปกติ 9 6 2 6 2" xfId="16717"/>
    <cellStyle name="ปกติ 9 6 2 7" xfId="9622"/>
    <cellStyle name="ปกติ 9 6 2 8" xfId="22121"/>
    <cellStyle name="ปกติ 9 6 3" xfId="4083"/>
    <cellStyle name="ปกติ 9 6 3 2" xfId="6271"/>
    <cellStyle name="ปกติ 9 6 3 2 2" xfId="12225"/>
    <cellStyle name="ปกติ 9 6 3 2 2 2" xfId="20183"/>
    <cellStyle name="ปกติ 9 6 3 2 3" xfId="15774"/>
    <cellStyle name="ปกติ 9 6 3 3" xfId="9287"/>
    <cellStyle name="ปกติ 9 6 4" xfId="7711"/>
    <cellStyle name="ปกติ 9 6 4 2" xfId="13164"/>
    <cellStyle name="ปกติ 9 6 4 2 2" xfId="21115"/>
    <cellStyle name="ปกติ 9 6 4 3" xfId="16708"/>
    <cellStyle name="ปกติ 9 6 5" xfId="5246"/>
    <cellStyle name="ปกติ 9 6 5 2" xfId="11283"/>
    <cellStyle name="ปกติ 9 6 5 2 2" xfId="19251"/>
    <cellStyle name="ปกติ 9 6 5 3" xfId="14842"/>
    <cellStyle name="ปกติ 9 6 6" xfId="9284"/>
    <cellStyle name="ปกติ 9 6 7" xfId="8224"/>
    <cellStyle name="ปกติ 9 6 7 2" xfId="16718"/>
    <cellStyle name="ปกติ 9 6 8" xfId="9621"/>
    <cellStyle name="ปกติ 9 6 9" xfId="22120"/>
    <cellStyle name="ปกติ 9 7" xfId="4084"/>
    <cellStyle name="ปกติ 9 7 2" xfId="4085"/>
    <cellStyle name="ปกติ 9 7 2 2" xfId="6273"/>
    <cellStyle name="ปกติ 9 7 2 2 2" xfId="12227"/>
    <cellStyle name="ปกติ 9 7 2 2 2 2" xfId="20185"/>
    <cellStyle name="ปกติ 9 7 2 2 3" xfId="15776"/>
    <cellStyle name="ปกติ 9 7 2 3" xfId="9289"/>
    <cellStyle name="ปกติ 9 7 3" xfId="7713"/>
    <cellStyle name="ปกติ 9 7 3 2" xfId="13166"/>
    <cellStyle name="ปกติ 9 7 3 2 2" xfId="21117"/>
    <cellStyle name="ปกติ 9 7 3 3" xfId="16710"/>
    <cellStyle name="ปกติ 9 7 4" xfId="5248"/>
    <cellStyle name="ปกติ 9 7 4 2" xfId="11285"/>
    <cellStyle name="ปกติ 9 7 4 2 2" xfId="19253"/>
    <cellStyle name="ปกติ 9 7 4 3" xfId="14844"/>
    <cellStyle name="ปกติ 9 7 5" xfId="9288"/>
    <cellStyle name="ปกติ 9 7 6" xfId="8222"/>
    <cellStyle name="ปกติ 9 7 6 2" xfId="16716"/>
    <cellStyle name="ปกติ 9 7 7" xfId="9623"/>
    <cellStyle name="ปกติ 9 7 8" xfId="22122"/>
    <cellStyle name="ปกติ 9 8" xfId="4086"/>
    <cellStyle name="ปกติ 9 8 2" xfId="6256"/>
    <cellStyle name="ปกติ 9 8 2 2" xfId="12210"/>
    <cellStyle name="ปกติ 9 8 2 2 2" xfId="20168"/>
    <cellStyle name="ปกติ 9 8 2 3" xfId="15759"/>
    <cellStyle name="ปกติ 9 8 3" xfId="9290"/>
    <cellStyle name="ปกติ 9 9" xfId="7696"/>
    <cellStyle name="ปกติ 9 9 2" xfId="13149"/>
    <cellStyle name="ปกติ 9 9 2 2" xfId="21100"/>
    <cellStyle name="ปกติ 9 9 3" xfId="16693"/>
    <cellStyle name="ปกติ_610209-BOQ-SN  PH1 (Rev-01" xfId="22198"/>
    <cellStyle name="ปกติ_BOQ โรงพยาบาลวชิระภูเก็ต 2" xfId="22203"/>
    <cellStyle name="ปกติ_E431418E" xfId="22205"/>
    <cellStyle name="ปกติ_SN" xfId="22202"/>
    <cellStyle name="ปกติ_คำนวณค่าเฉลี่ย Factor-F_6%" xfId="6"/>
    <cellStyle name="ปกติ_อาคาร สนง.ระบบบริการการแพทย์ฉุกเฉิน 10252" xfId="7"/>
    <cellStyle name="ป้อนค่า 2" xfId="4088"/>
    <cellStyle name="ป้อนค่า 2 2" xfId="5250"/>
    <cellStyle name="ป้อนค่า 2 3" xfId="9292"/>
    <cellStyle name="ป้อนค่า 3" xfId="4089"/>
    <cellStyle name="ป้อนค่า 3 2" xfId="5251"/>
    <cellStyle name="ป้อนค่า 3 3" xfId="9293"/>
    <cellStyle name="ป้อนค่า 4" xfId="4090"/>
    <cellStyle name="ป้อนค่า 4 2" xfId="5252"/>
    <cellStyle name="ป้อนค่า 4 3" xfId="9294"/>
    <cellStyle name="ป้อนค่า 5" xfId="4091"/>
    <cellStyle name="ป้อนค่า 5 2" xfId="5253"/>
    <cellStyle name="ป้อนค่า 5 3" xfId="9295"/>
    <cellStyle name="ป้อนค่า 6" xfId="5249"/>
    <cellStyle name="ป้อนค่า 7" xfId="9291"/>
    <cellStyle name="ป้อนค่า 8" xfId="4087"/>
    <cellStyle name="ปานกลาง 2" xfId="5254"/>
    <cellStyle name="ปานกลาง 3" xfId="9296"/>
    <cellStyle name="ปานกลาง 4" xfId="4092"/>
    <cellStyle name="เปอร์เซ็นต์ 2" xfId="4093"/>
    <cellStyle name="เปอร์เซ็นต์ 2 2" xfId="4094"/>
    <cellStyle name="เปอร์เซ็นต์ 2 2 2" xfId="5256"/>
    <cellStyle name="เปอร์เซ็นต์ 2 2 3" xfId="9298"/>
    <cellStyle name="เปอร์เซ็นต์ 2 3" xfId="5255"/>
    <cellStyle name="เปอร์เซ็นต์ 2 4" xfId="9297"/>
    <cellStyle name="เปอร์เซ็นต์ 3" xfId="4095"/>
    <cellStyle name="เปอร์เซ็นต์ 3 2" xfId="5257"/>
    <cellStyle name="เปอร์เซ็นต์ 3 3" xfId="9299"/>
    <cellStyle name="เปอร์เซ็นต์ 4" xfId="4096"/>
    <cellStyle name="เปอร์เซ็นต์ 4 2" xfId="5258"/>
    <cellStyle name="เปอร์เซ็นต์ 4 3" xfId="9300"/>
    <cellStyle name="เปอร์เซ็นต์ 7" xfId="4097"/>
    <cellStyle name="เปอร์เซ็นต์ 7 2" xfId="5259"/>
    <cellStyle name="เปอร์เซ็นต์ 7 3" xfId="9301"/>
    <cellStyle name="ผลรวม 2" xfId="4099"/>
    <cellStyle name="ผลรวม 2 2" xfId="5261"/>
    <cellStyle name="ผลรวม 2 2 2" xfId="11287"/>
    <cellStyle name="ผลรวม 2 3" xfId="9303"/>
    <cellStyle name="ผลรวม 2 4" xfId="9627"/>
    <cellStyle name="ผลรวม 3" xfId="4100"/>
    <cellStyle name="ผลรวม 3 2" xfId="5262"/>
    <cellStyle name="ผลรวม 3 2 2" xfId="11288"/>
    <cellStyle name="ผลรวม 3 3" xfId="9304"/>
    <cellStyle name="ผลรวม 3 4" xfId="9628"/>
    <cellStyle name="ผลรวม 4" xfId="4101"/>
    <cellStyle name="ผลรวม 4 2" xfId="5263"/>
    <cellStyle name="ผลรวม 4 2 2" xfId="11289"/>
    <cellStyle name="ผลรวม 4 3" xfId="9305"/>
    <cellStyle name="ผลรวม 4 4" xfId="9629"/>
    <cellStyle name="ผลรวม 5" xfId="4102"/>
    <cellStyle name="ผลรวม 5 2" xfId="5264"/>
    <cellStyle name="ผลรวม 5 2 2" xfId="11290"/>
    <cellStyle name="ผลรวม 5 3" xfId="9306"/>
    <cellStyle name="ผลรวม 5 4" xfId="9630"/>
    <cellStyle name="ผลรวม 6" xfId="5260"/>
    <cellStyle name="ผลรวม 6 2" xfId="11286"/>
    <cellStyle name="ผลรวม 7" xfId="9302"/>
    <cellStyle name="ผลรวม 8" xfId="9626"/>
    <cellStyle name="ผลรวม 9" xfId="4098"/>
    <cellStyle name="แย่ 2" xfId="5265"/>
    <cellStyle name="แย่ 3" xfId="9307"/>
    <cellStyle name="แย่ 4" xfId="4103"/>
    <cellStyle name="ฤธถ [0]_95" xfId="4104"/>
    <cellStyle name="ฤธถ_95" xfId="4105"/>
    <cellStyle name="ล_x000b_ศญ_ฝลฐๆฟตม๖วฅ" xfId="4106"/>
    <cellStyle name="ล๋ศญ [0]_95" xfId="4107"/>
    <cellStyle name="ล๋ศญ_95" xfId="4108"/>
    <cellStyle name="ลักษณะ 1" xfId="4109"/>
    <cellStyle name="ลักษณะ 1 2" xfId="4110"/>
    <cellStyle name="ลักษณะ 1 2 2" xfId="4111"/>
    <cellStyle name="ลักษณะ 1 2 2 2" xfId="5268"/>
    <cellStyle name="ลักษณะ 1 2 3" xfId="5267"/>
    <cellStyle name="ลักษณะ 1 3" xfId="5266"/>
    <cellStyle name="ลักษณะ 1_BOQหมวดงานครุภัณฑ์_(2010-03-29) ตัดม่านออกแล้ว" xfId="4112"/>
    <cellStyle name="ลักษณะ 2" xfId="4113"/>
    <cellStyle name="ลักษณะ 2 2" xfId="5269"/>
    <cellStyle name="ลักษณะ 2 3" xfId="9308"/>
    <cellStyle name="ลักษณะ 3" xfId="4114"/>
    <cellStyle name="ลักษณะ 3 2" xfId="5270"/>
    <cellStyle name="ลักษณะ 3 3" xfId="9309"/>
    <cellStyle name="ลักษณะ 4" xfId="4115"/>
    <cellStyle name="ลักษณะ 4 2" xfId="5271"/>
    <cellStyle name="ลักษณะ 4 3" xfId="9310"/>
    <cellStyle name="วฅมุ_4ฟ๙ฝวภ๛" xfId="4116"/>
    <cellStyle name="ส่วนที่ถูกเน้น1 2" xfId="5272"/>
    <cellStyle name="ส่วนที่ถูกเน้น1 3" xfId="9311"/>
    <cellStyle name="ส่วนที่ถูกเน้น1 4" xfId="4117"/>
    <cellStyle name="ส่วนที่ถูกเน้น2 2" xfId="5273"/>
    <cellStyle name="ส่วนที่ถูกเน้น2 3" xfId="9312"/>
    <cellStyle name="ส่วนที่ถูกเน้น2 4" xfId="4118"/>
    <cellStyle name="ส่วนที่ถูกเน้น3 2" xfId="5274"/>
    <cellStyle name="ส่วนที่ถูกเน้น3 3" xfId="9313"/>
    <cellStyle name="ส่วนที่ถูกเน้น3 4" xfId="4119"/>
    <cellStyle name="ส่วนที่ถูกเน้น4 2" xfId="5275"/>
    <cellStyle name="ส่วนที่ถูกเน้น4 3" xfId="9314"/>
    <cellStyle name="ส่วนที่ถูกเน้น4 4" xfId="4120"/>
    <cellStyle name="ส่วนที่ถูกเน้น5 2" xfId="5276"/>
    <cellStyle name="ส่วนที่ถูกเน้น5 3" xfId="9315"/>
    <cellStyle name="ส่วนที่ถูกเน้น5 4" xfId="4121"/>
    <cellStyle name="ส่วนที่ถูกเน้น6 2" xfId="5277"/>
    <cellStyle name="ส่วนที่ถูกเน้น6 3" xfId="9316"/>
    <cellStyle name="ส่วนที่ถูกเน้น6 4" xfId="4122"/>
    <cellStyle name="เส้นขอบขวา" xfId="4123"/>
    <cellStyle name="เส้นขอบขวา 2" xfId="5278"/>
    <cellStyle name="เส้นขอบขวา 3" xfId="9317"/>
    <cellStyle name="เส้นขอบล่าง" xfId="4124"/>
    <cellStyle name="เส้นขอบล่าง 2" xfId="5279"/>
    <cellStyle name="เส้นขอบล่าง 3" xfId="9318"/>
    <cellStyle name="แสดงผล 2" xfId="4126"/>
    <cellStyle name="แสดงผล 2 2" xfId="5281"/>
    <cellStyle name="แสดงผล 2 2 2" xfId="11292"/>
    <cellStyle name="แสดงผล 2 3" xfId="9320"/>
    <cellStyle name="แสดงผล 2 4" xfId="9372"/>
    <cellStyle name="แสดงผล 3" xfId="4127"/>
    <cellStyle name="แสดงผล 3 2" xfId="5282"/>
    <cellStyle name="แสดงผล 3 2 2" xfId="11293"/>
    <cellStyle name="แสดงผล 3 3" xfId="9321"/>
    <cellStyle name="แสดงผล 3 4" xfId="9371"/>
    <cellStyle name="แสดงผล 4" xfId="4128"/>
    <cellStyle name="แสดงผล 4 2" xfId="5283"/>
    <cellStyle name="แสดงผล 4 2 2" xfId="11294"/>
    <cellStyle name="แสดงผล 4 3" xfId="9322"/>
    <cellStyle name="แสดงผล 4 4" xfId="9370"/>
    <cellStyle name="แสดงผล 5" xfId="4129"/>
    <cellStyle name="แสดงผล 5 2" xfId="5284"/>
    <cellStyle name="แสดงผล 5 2 2" xfId="11295"/>
    <cellStyle name="แสดงผล 5 3" xfId="9323"/>
    <cellStyle name="แสดงผล 5 4" xfId="9369"/>
    <cellStyle name="แสดงผล 6" xfId="5280"/>
    <cellStyle name="แสดงผล 6 2" xfId="11291"/>
    <cellStyle name="แสดงผล 7" xfId="9319"/>
    <cellStyle name="แสดงผล 8" xfId="9373"/>
    <cellStyle name="แสดงผล 9" xfId="4125"/>
    <cellStyle name="หมายเหตุ 2" xfId="4131"/>
    <cellStyle name="หมายเหตุ 2 2" xfId="4132"/>
    <cellStyle name="หมายเหตุ 2 2 2" xfId="5287"/>
    <cellStyle name="หมายเหตุ 2 2 3" xfId="9326"/>
    <cellStyle name="หมายเหตุ 2 3" xfId="4133"/>
    <cellStyle name="หมายเหตุ 2 3 2" xfId="5288"/>
    <cellStyle name="หมายเหตุ 2 3 3" xfId="9327"/>
    <cellStyle name="หมายเหตุ 2 4" xfId="4134"/>
    <cellStyle name="หมายเหตุ 2 4 2" xfId="5289"/>
    <cellStyle name="หมายเหตุ 2 4 3" xfId="9328"/>
    <cellStyle name="หมายเหตุ 2 5" xfId="4135"/>
    <cellStyle name="หมายเหตุ 2 5 2" xfId="5290"/>
    <cellStyle name="หมายเหตุ 2 5 3" xfId="9329"/>
    <cellStyle name="หมายเหตุ 2 6" xfId="5286"/>
    <cellStyle name="หมายเหตุ 2 7" xfId="9325"/>
    <cellStyle name="หมายเหตุ 3" xfId="4136"/>
    <cellStyle name="หมายเหตุ 3 2" xfId="5291"/>
    <cellStyle name="หมายเหตุ 3 3" xfId="9330"/>
    <cellStyle name="หมายเหตุ 4" xfId="4137"/>
    <cellStyle name="หมายเหตุ 4 2" xfId="5292"/>
    <cellStyle name="หมายเหตุ 4 3" xfId="9331"/>
    <cellStyle name="หมายเหตุ 5" xfId="4138"/>
    <cellStyle name="หมายเหตุ 5 2" xfId="5293"/>
    <cellStyle name="หมายเหตุ 5 3" xfId="9332"/>
    <cellStyle name="หมายเหตุ 6" xfId="4139"/>
    <cellStyle name="หมายเหตุ 6 2" xfId="5294"/>
    <cellStyle name="หมายเหตุ 6 3" xfId="9333"/>
    <cellStyle name="หมายเหตุ 7" xfId="5285"/>
    <cellStyle name="หมายเหตุ 8" xfId="9324"/>
    <cellStyle name="หมายเหตุ 9" xfId="4130"/>
    <cellStyle name="หัวเรื่อง 1 2" xfId="5295"/>
    <cellStyle name="หัวเรื่อง 1 3" xfId="9334"/>
    <cellStyle name="หัวเรื่อง 1 4" xfId="4140"/>
    <cellStyle name="หัวเรื่อง 2 2" xfId="5296"/>
    <cellStyle name="หัวเรื่อง 2 3" xfId="9335"/>
    <cellStyle name="หัวเรื่อง 2 4" xfId="4141"/>
    <cellStyle name="หัวเรื่อง 3 2" xfId="5297"/>
    <cellStyle name="หัวเรื่อง 3 3" xfId="9336"/>
    <cellStyle name="หัวเรื่อง 3 4" xfId="4142"/>
    <cellStyle name="หัวเรื่อง 4 2" xfId="5298"/>
    <cellStyle name="หัวเรื่อง 4 3" xfId="9337"/>
    <cellStyle name="หัวเรื่อง 4 4" xfId="4143"/>
    <cellStyle name="뷭?_BOOKSHIP" xfId="4144"/>
    <cellStyle name="쉼표 [0] 10" xfId="4145"/>
    <cellStyle name="쉼표 [0] 10 2" xfId="5299"/>
    <cellStyle name="쉼표 [0] 10 3" xfId="9338"/>
    <cellStyle name="쉼표 [0] 2" xfId="4146"/>
    <cellStyle name="쉼표 [0] 2 2" xfId="5300"/>
    <cellStyle name="쉼표 [0] 2 3" xfId="9339"/>
    <cellStyle name="콤마 [0]_ 견적기준 FLOW " xfId="4147"/>
    <cellStyle name="콤마_ 견적기준 FLOW " xfId="4148"/>
    <cellStyle name="통화 [0]_PERSONAL" xfId="4149"/>
    <cellStyle name="통화_PERSONAL" xfId="4150"/>
    <cellStyle name="표준 10" xfId="4151"/>
    <cellStyle name="표준 10 2" xfId="5301"/>
    <cellStyle name="표준 10 3" xfId="9340"/>
    <cellStyle name="표준 2" xfId="4152"/>
    <cellStyle name="표준 2 2" xfId="5302"/>
    <cellStyle name="표준 2 2 2" xfId="4153"/>
    <cellStyle name="표준 2 2 2 2" xfId="4154"/>
    <cellStyle name="표준 2 2 2 2 2" xfId="5304"/>
    <cellStyle name="표준 2 2 2 2 3" xfId="9343"/>
    <cellStyle name="표준 2 2 2 3" xfId="5303"/>
    <cellStyle name="표준 2 2 2 4" xfId="9342"/>
    <cellStyle name="표준 2 3" xfId="9341"/>
    <cellStyle name="표준 5 2" xfId="4155"/>
    <cellStyle name="표준 5 2 2" xfId="5305"/>
    <cellStyle name="표준 5 2 3" xfId="9344"/>
    <cellStyle name="표준_040406_CPC_HVAC Design Basis" xfId="4156"/>
    <cellStyle name="하이퍼링크_bd" xfId="4157"/>
    <cellStyle name="一般_Journal Voucher 03" xfId="4158"/>
    <cellStyle name="千分位[0]_liz-ss" xfId="4159"/>
    <cellStyle name="千分位_liz-ss" xfId="4160"/>
    <cellStyle name="常规_MDV price（10-8）R22_siker" xfId="4161"/>
    <cellStyle name="未定義" xfId="4162"/>
    <cellStyle name="未定義 2" xfId="5306"/>
    <cellStyle name="未定義 3" xfId="9345"/>
    <cellStyle name="桁区切り [0.00]_Back-up Canteen 12May2004" xfId="4163"/>
    <cellStyle name="桁区切り_000001Form Net BQ" xfId="4164"/>
    <cellStyle name="標準_9403POS" xfId="4165"/>
    <cellStyle name="猝鮖｢ﾍｺ｢ﾇﾒ" xfId="4166"/>
    <cellStyle name="猝鮖｢ﾍｺ｢ﾇﾒ 2" xfId="5307"/>
    <cellStyle name="猝鮖｢ﾍｺ｢ﾇﾒ 3" xfId="9346"/>
    <cellStyle name="表示済みのハイパーリンク_プロジェクトマスター" xfId="4167"/>
    <cellStyle name="貨幣 [0]_liz-ss" xfId="4168"/>
    <cellStyle name="貨幣_liz-ss" xfId="4169"/>
    <cellStyle name="通浦 [0.00]_laroux" xfId="4170"/>
    <cellStyle name="通浦_laroux" xfId="4171"/>
    <cellStyle name="通貨 [0.00]_FTC" xfId="4172"/>
    <cellStyle name="通貨_Book1" xfId="417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213360</xdr:colOff>
      <xdr:row>3</xdr:row>
      <xdr:rowOff>76200</xdr:rowOff>
    </xdr:from>
    <xdr:to>
      <xdr:col>1</xdr:col>
      <xdr:colOff>342900</xdr:colOff>
      <xdr:row>3</xdr:row>
      <xdr:rowOff>190500</xdr:rowOff>
    </xdr:to>
    <xdr:sp macro="" textlink="">
      <xdr:nvSpPr>
        <xdr:cNvPr id="20889" name="Rectangle 1">
          <a:extLst>
            <a:ext uri="{FF2B5EF4-FFF2-40B4-BE49-F238E27FC236}">
              <a16:creationId xmlns:a16="http://schemas.microsoft.com/office/drawing/2014/main" xmlns="" id="{00000000-0008-0000-0000-000099510000}"/>
            </a:ext>
          </a:extLst>
        </xdr:cNvPr>
        <xdr:cNvSpPr>
          <a:spLocks noChangeArrowheads="1"/>
        </xdr:cNvSpPr>
      </xdr:nvSpPr>
      <xdr:spPr bwMode="auto">
        <a:xfrm>
          <a:off x="388620" y="99822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213360</xdr:colOff>
      <xdr:row>6</xdr:row>
      <xdr:rowOff>76200</xdr:rowOff>
    </xdr:from>
    <xdr:to>
      <xdr:col>1</xdr:col>
      <xdr:colOff>342900</xdr:colOff>
      <xdr:row>6</xdr:row>
      <xdr:rowOff>190500</xdr:rowOff>
    </xdr:to>
    <xdr:sp macro="" textlink="">
      <xdr:nvSpPr>
        <xdr:cNvPr id="20890" name="Rectangle 2">
          <a:extLst>
            <a:ext uri="{FF2B5EF4-FFF2-40B4-BE49-F238E27FC236}">
              <a16:creationId xmlns:a16="http://schemas.microsoft.com/office/drawing/2014/main" xmlns="" id="{00000000-0008-0000-0000-00009A510000}"/>
            </a:ext>
          </a:extLst>
        </xdr:cNvPr>
        <xdr:cNvSpPr>
          <a:spLocks noChangeArrowheads="1"/>
        </xdr:cNvSpPr>
      </xdr:nvSpPr>
      <xdr:spPr bwMode="auto">
        <a:xfrm>
          <a:off x="388620" y="127254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213360</xdr:colOff>
      <xdr:row>7</xdr:row>
      <xdr:rowOff>76200</xdr:rowOff>
    </xdr:from>
    <xdr:to>
      <xdr:col>1</xdr:col>
      <xdr:colOff>342900</xdr:colOff>
      <xdr:row>7</xdr:row>
      <xdr:rowOff>190500</xdr:rowOff>
    </xdr:to>
    <xdr:sp macro="" textlink="">
      <xdr:nvSpPr>
        <xdr:cNvPr id="20891" name="Rectangle 3">
          <a:extLst>
            <a:ext uri="{FF2B5EF4-FFF2-40B4-BE49-F238E27FC236}">
              <a16:creationId xmlns:a16="http://schemas.microsoft.com/office/drawing/2014/main" xmlns="" id="{00000000-0008-0000-0000-00009B510000}"/>
            </a:ext>
          </a:extLst>
        </xdr:cNvPr>
        <xdr:cNvSpPr>
          <a:spLocks noChangeArrowheads="1"/>
        </xdr:cNvSpPr>
      </xdr:nvSpPr>
      <xdr:spPr bwMode="auto">
        <a:xfrm>
          <a:off x="388620" y="154686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213360</xdr:colOff>
      <xdr:row>8</xdr:row>
      <xdr:rowOff>76200</xdr:rowOff>
    </xdr:from>
    <xdr:to>
      <xdr:col>1</xdr:col>
      <xdr:colOff>342900</xdr:colOff>
      <xdr:row>8</xdr:row>
      <xdr:rowOff>190500</xdr:rowOff>
    </xdr:to>
    <xdr:sp macro="" textlink="">
      <xdr:nvSpPr>
        <xdr:cNvPr id="20892" name="Rectangle 4">
          <a:extLst>
            <a:ext uri="{FF2B5EF4-FFF2-40B4-BE49-F238E27FC236}">
              <a16:creationId xmlns:a16="http://schemas.microsoft.com/office/drawing/2014/main" xmlns="" id="{00000000-0008-0000-0000-00009C510000}"/>
            </a:ext>
          </a:extLst>
        </xdr:cNvPr>
        <xdr:cNvSpPr>
          <a:spLocks noChangeArrowheads="1"/>
        </xdr:cNvSpPr>
      </xdr:nvSpPr>
      <xdr:spPr bwMode="auto">
        <a:xfrm>
          <a:off x="388620" y="182118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213360</xdr:colOff>
      <xdr:row>9</xdr:row>
      <xdr:rowOff>76200</xdr:rowOff>
    </xdr:from>
    <xdr:to>
      <xdr:col>1</xdr:col>
      <xdr:colOff>342900</xdr:colOff>
      <xdr:row>9</xdr:row>
      <xdr:rowOff>190500</xdr:rowOff>
    </xdr:to>
    <xdr:sp macro="" textlink="">
      <xdr:nvSpPr>
        <xdr:cNvPr id="20893" name="Rectangle 5">
          <a:extLst>
            <a:ext uri="{FF2B5EF4-FFF2-40B4-BE49-F238E27FC236}">
              <a16:creationId xmlns:a16="http://schemas.microsoft.com/office/drawing/2014/main" xmlns="" id="{00000000-0008-0000-0000-00009D510000}"/>
            </a:ext>
          </a:extLst>
        </xdr:cNvPr>
        <xdr:cNvSpPr>
          <a:spLocks noChangeArrowheads="1"/>
        </xdr:cNvSpPr>
      </xdr:nvSpPr>
      <xdr:spPr bwMode="auto">
        <a:xfrm>
          <a:off x="388620" y="209550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213360</xdr:colOff>
      <xdr:row>12</xdr:row>
      <xdr:rowOff>76200</xdr:rowOff>
    </xdr:from>
    <xdr:to>
      <xdr:col>1</xdr:col>
      <xdr:colOff>342900</xdr:colOff>
      <xdr:row>12</xdr:row>
      <xdr:rowOff>190500</xdr:rowOff>
    </xdr:to>
    <xdr:sp macro="" textlink="">
      <xdr:nvSpPr>
        <xdr:cNvPr id="20894" name="Rectangle 6">
          <a:extLst>
            <a:ext uri="{FF2B5EF4-FFF2-40B4-BE49-F238E27FC236}">
              <a16:creationId xmlns:a16="http://schemas.microsoft.com/office/drawing/2014/main" xmlns="" id="{00000000-0008-0000-0000-00009E510000}"/>
            </a:ext>
          </a:extLst>
        </xdr:cNvPr>
        <xdr:cNvSpPr>
          <a:spLocks noChangeArrowheads="1"/>
        </xdr:cNvSpPr>
      </xdr:nvSpPr>
      <xdr:spPr bwMode="auto">
        <a:xfrm>
          <a:off x="388620" y="291846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220980</xdr:colOff>
      <xdr:row>27</xdr:row>
      <xdr:rowOff>114300</xdr:rowOff>
    </xdr:from>
    <xdr:to>
      <xdr:col>1</xdr:col>
      <xdr:colOff>350520</xdr:colOff>
      <xdr:row>27</xdr:row>
      <xdr:rowOff>228600</xdr:rowOff>
    </xdr:to>
    <xdr:sp macro="" textlink="">
      <xdr:nvSpPr>
        <xdr:cNvPr id="20895" name="Rectangle 7">
          <a:extLst>
            <a:ext uri="{FF2B5EF4-FFF2-40B4-BE49-F238E27FC236}">
              <a16:creationId xmlns:a16="http://schemas.microsoft.com/office/drawing/2014/main" xmlns="" id="{00000000-0008-0000-0000-00009F510000}"/>
            </a:ext>
          </a:extLst>
        </xdr:cNvPr>
        <xdr:cNvSpPr>
          <a:spLocks noChangeArrowheads="1"/>
        </xdr:cNvSpPr>
      </xdr:nvSpPr>
      <xdr:spPr bwMode="auto">
        <a:xfrm>
          <a:off x="396240" y="722376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375284</xdr:colOff>
      <xdr:row>12</xdr:row>
      <xdr:rowOff>83820</xdr:rowOff>
    </xdr:from>
    <xdr:to>
      <xdr:col>5</xdr:col>
      <xdr:colOff>533399</xdr:colOff>
      <xdr:row>12</xdr:row>
      <xdr:rowOff>209550</xdr:rowOff>
    </xdr:to>
    <xdr:sp macro="" textlink="">
      <xdr:nvSpPr>
        <xdr:cNvPr id="20896" name="Rectangle 8">
          <a:extLst>
            <a:ext uri="{FF2B5EF4-FFF2-40B4-BE49-F238E27FC236}">
              <a16:creationId xmlns:a16="http://schemas.microsoft.com/office/drawing/2014/main" xmlns="" id="{00000000-0008-0000-0000-0000A0510000}"/>
            </a:ext>
          </a:extLst>
        </xdr:cNvPr>
        <xdr:cNvSpPr>
          <a:spLocks noChangeArrowheads="1"/>
        </xdr:cNvSpPr>
      </xdr:nvSpPr>
      <xdr:spPr bwMode="auto">
        <a:xfrm>
          <a:off x="3632834" y="2950845"/>
          <a:ext cx="158115" cy="12573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205740</xdr:colOff>
      <xdr:row>10</xdr:row>
      <xdr:rowOff>91440</xdr:rowOff>
    </xdr:from>
    <xdr:to>
      <xdr:col>1</xdr:col>
      <xdr:colOff>335280</xdr:colOff>
      <xdr:row>10</xdr:row>
      <xdr:rowOff>205740</xdr:rowOff>
    </xdr:to>
    <xdr:sp macro="" textlink="">
      <xdr:nvSpPr>
        <xdr:cNvPr id="20897" name="Rectangle 17">
          <a:extLst>
            <a:ext uri="{FF2B5EF4-FFF2-40B4-BE49-F238E27FC236}">
              <a16:creationId xmlns:a16="http://schemas.microsoft.com/office/drawing/2014/main" xmlns="" id="{00000000-0008-0000-0000-0000A1510000}"/>
            </a:ext>
          </a:extLst>
        </xdr:cNvPr>
        <xdr:cNvSpPr>
          <a:spLocks noChangeArrowheads="1"/>
        </xdr:cNvSpPr>
      </xdr:nvSpPr>
      <xdr:spPr bwMode="auto">
        <a:xfrm>
          <a:off x="381000" y="238506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205740</xdr:colOff>
      <xdr:row>11</xdr:row>
      <xdr:rowOff>83820</xdr:rowOff>
    </xdr:from>
    <xdr:to>
      <xdr:col>1</xdr:col>
      <xdr:colOff>335280</xdr:colOff>
      <xdr:row>11</xdr:row>
      <xdr:rowOff>198120</xdr:rowOff>
    </xdr:to>
    <xdr:sp macro="" textlink="">
      <xdr:nvSpPr>
        <xdr:cNvPr id="20898" name="Rectangle 18">
          <a:extLst>
            <a:ext uri="{FF2B5EF4-FFF2-40B4-BE49-F238E27FC236}">
              <a16:creationId xmlns:a16="http://schemas.microsoft.com/office/drawing/2014/main" xmlns="" id="{00000000-0008-0000-0000-0000A2510000}"/>
            </a:ext>
          </a:extLst>
        </xdr:cNvPr>
        <xdr:cNvSpPr>
          <a:spLocks noChangeArrowheads="1"/>
        </xdr:cNvSpPr>
      </xdr:nvSpPr>
      <xdr:spPr bwMode="auto">
        <a:xfrm>
          <a:off x="381000" y="2651760"/>
          <a:ext cx="1295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>
          <a:spLocks noChangeShapeType="1"/>
        </xdr:cNvSpPr>
      </xdr:nvSpPr>
      <xdr:spPr bwMode="auto">
        <a:xfrm flipV="1"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xmlns="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xmlns="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xmlns="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xmlns="" id="{00000000-0008-0000-0200-000015000000}"/>
            </a:ext>
          </a:extLst>
        </xdr:cNvPr>
        <xdr:cNvSpPr>
          <a:spLocks noChangeShapeType="1"/>
        </xdr:cNvSpPr>
      </xdr:nvSpPr>
      <xdr:spPr bwMode="auto">
        <a:xfrm flipV="1"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SpPr>
          <a:spLocks noChangeArrowheads="1"/>
        </xdr:cNvSpPr>
      </xdr:nvSpPr>
      <xdr:spPr bwMode="auto">
        <a:xfrm>
          <a:off x="790575" y="162163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xmlns="" id="{00000000-0008-0000-0200-000017000000}"/>
            </a:ext>
          </a:extLst>
        </xdr:cNvPr>
        <xdr:cNvSpPr>
          <a:spLocks noChangeArrowheads="1"/>
        </xdr:cNvSpPr>
      </xdr:nvSpPr>
      <xdr:spPr bwMode="auto">
        <a:xfrm>
          <a:off x="790575" y="162163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xmlns="" id="{00000000-0008-0000-0200-000018000000}"/>
            </a:ext>
          </a:extLst>
        </xdr:cNvPr>
        <xdr:cNvSpPr>
          <a:spLocks noChangeShapeType="1"/>
        </xdr:cNvSpPr>
      </xdr:nvSpPr>
      <xdr:spPr bwMode="auto">
        <a:xfrm flipH="1"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xmlns="" id="{00000000-0008-0000-0200-000019000000}"/>
            </a:ext>
          </a:extLst>
        </xdr:cNvPr>
        <xdr:cNvSpPr>
          <a:spLocks noChangeArrowheads="1"/>
        </xdr:cNvSpPr>
      </xdr:nvSpPr>
      <xdr:spPr bwMode="auto">
        <a:xfrm>
          <a:off x="790575" y="162163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xmlns="" id="{00000000-0008-0000-0200-00001A000000}"/>
            </a:ext>
          </a:extLst>
        </xdr:cNvPr>
        <xdr:cNvSpPr>
          <a:spLocks noChangeShapeType="1"/>
        </xdr:cNvSpPr>
      </xdr:nvSpPr>
      <xdr:spPr bwMode="auto">
        <a:xfrm flipH="1"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xmlns="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xmlns="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xmlns="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xmlns="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xmlns="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xmlns="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xmlns="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>
          <a:spLocks noChangeShapeType="1"/>
        </xdr:cNvSpPr>
      </xdr:nvSpPr>
      <xdr:spPr bwMode="auto">
        <a:xfrm flipV="1"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xmlns="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xmlns="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xmlns="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xmlns="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676</xdr:row>
      <xdr:rowOff>0</xdr:rowOff>
    </xdr:from>
    <xdr:to>
      <xdr:col>2</xdr:col>
      <xdr:colOff>0</xdr:colOff>
      <xdr:row>676</xdr:row>
      <xdr:rowOff>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xmlns="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790575" y="1621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674</xdr:row>
      <xdr:rowOff>0</xdr:rowOff>
    </xdr:from>
    <xdr:to>
      <xdr:col>2</xdr:col>
      <xdr:colOff>0</xdr:colOff>
      <xdr:row>674</xdr:row>
      <xdr:rowOff>0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xmlns="" id="{00000000-0008-0000-0200-00002C000000}"/>
            </a:ext>
          </a:extLst>
        </xdr:cNvPr>
        <xdr:cNvSpPr>
          <a:spLocks noChangeArrowheads="1"/>
        </xdr:cNvSpPr>
      </xdr:nvSpPr>
      <xdr:spPr bwMode="auto">
        <a:xfrm>
          <a:off x="790575" y="161610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674</xdr:row>
      <xdr:rowOff>0</xdr:rowOff>
    </xdr:from>
    <xdr:to>
      <xdr:col>2</xdr:col>
      <xdr:colOff>0</xdr:colOff>
      <xdr:row>674</xdr:row>
      <xdr:rowOff>0</xdr:rowOff>
    </xdr:to>
    <xdr:sp macro="" textlink="">
      <xdr:nvSpPr>
        <xdr:cNvPr id="45" name="Oval 44">
          <a:extLst>
            <a:ext uri="{FF2B5EF4-FFF2-40B4-BE49-F238E27FC236}">
              <a16:creationId xmlns:a16="http://schemas.microsoft.com/office/drawing/2014/main" xmlns="" id="{00000000-0008-0000-0200-00002D000000}"/>
            </a:ext>
          </a:extLst>
        </xdr:cNvPr>
        <xdr:cNvSpPr>
          <a:spLocks noChangeArrowheads="1"/>
        </xdr:cNvSpPr>
      </xdr:nvSpPr>
      <xdr:spPr bwMode="auto">
        <a:xfrm>
          <a:off x="790575" y="161610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674</xdr:row>
      <xdr:rowOff>0</xdr:rowOff>
    </xdr:from>
    <xdr:to>
      <xdr:col>2</xdr:col>
      <xdr:colOff>0</xdr:colOff>
      <xdr:row>674</xdr:row>
      <xdr:rowOff>0</xdr:rowOff>
    </xdr:to>
    <xdr:sp macro="" textlink="">
      <xdr:nvSpPr>
        <xdr:cNvPr id="46" name="Oval 45">
          <a:extLst>
            <a:ext uri="{FF2B5EF4-FFF2-40B4-BE49-F238E27FC236}">
              <a16:creationId xmlns:a16="http://schemas.microsoft.com/office/drawing/2014/main" xmlns="" id="{00000000-0008-0000-0200-00002E000000}"/>
            </a:ext>
          </a:extLst>
        </xdr:cNvPr>
        <xdr:cNvSpPr>
          <a:spLocks noChangeArrowheads="1"/>
        </xdr:cNvSpPr>
      </xdr:nvSpPr>
      <xdr:spPr bwMode="auto">
        <a:xfrm>
          <a:off x="790575" y="1616106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3829050</xdr:colOff>
      <xdr:row>656</xdr:row>
      <xdr:rowOff>0</xdr:rowOff>
    </xdr:from>
    <xdr:to>
      <xdr:col>3</xdr:col>
      <xdr:colOff>5687</xdr:colOff>
      <xdr:row>657</xdr:row>
      <xdr:rowOff>47627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656</xdr:row>
      <xdr:rowOff>0</xdr:rowOff>
    </xdr:from>
    <xdr:to>
      <xdr:col>3</xdr:col>
      <xdr:colOff>5687</xdr:colOff>
      <xdr:row>657</xdr:row>
      <xdr:rowOff>47627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656</xdr:row>
      <xdr:rowOff>0</xdr:rowOff>
    </xdr:from>
    <xdr:to>
      <xdr:col>3</xdr:col>
      <xdr:colOff>5687</xdr:colOff>
      <xdr:row>657</xdr:row>
      <xdr:rowOff>76202</xdr:rowOff>
    </xdr:to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656</xdr:row>
      <xdr:rowOff>0</xdr:rowOff>
    </xdr:from>
    <xdr:to>
      <xdr:col>3</xdr:col>
      <xdr:colOff>5687</xdr:colOff>
      <xdr:row>657</xdr:row>
      <xdr:rowOff>76202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656</xdr:row>
      <xdr:rowOff>0</xdr:rowOff>
    </xdr:from>
    <xdr:to>
      <xdr:col>3</xdr:col>
      <xdr:colOff>5687</xdr:colOff>
      <xdr:row>657</xdr:row>
      <xdr:rowOff>76202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xmlns="" id="{00000000-0008-0000-0200-000033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656</xdr:row>
      <xdr:rowOff>0</xdr:rowOff>
    </xdr:from>
    <xdr:to>
      <xdr:col>3</xdr:col>
      <xdr:colOff>5687</xdr:colOff>
      <xdr:row>657</xdr:row>
      <xdr:rowOff>76202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xmlns="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656</xdr:row>
      <xdr:rowOff>0</xdr:rowOff>
    </xdr:from>
    <xdr:to>
      <xdr:col>3</xdr:col>
      <xdr:colOff>5687</xdr:colOff>
      <xdr:row>657</xdr:row>
      <xdr:rowOff>19052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656</xdr:row>
      <xdr:rowOff>0</xdr:rowOff>
    </xdr:from>
    <xdr:to>
      <xdr:col>3</xdr:col>
      <xdr:colOff>5687</xdr:colOff>
      <xdr:row>657</xdr:row>
      <xdr:rowOff>19052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xmlns="" id="{00000000-0008-0000-0200-000036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656</xdr:row>
      <xdr:rowOff>0</xdr:rowOff>
    </xdr:from>
    <xdr:to>
      <xdr:col>3</xdr:col>
      <xdr:colOff>5687</xdr:colOff>
      <xdr:row>657</xdr:row>
      <xdr:rowOff>47627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xmlns="" id="{00000000-0008-0000-0200-000037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656</xdr:row>
      <xdr:rowOff>0</xdr:rowOff>
    </xdr:from>
    <xdr:to>
      <xdr:col>3</xdr:col>
      <xdr:colOff>5687</xdr:colOff>
      <xdr:row>657</xdr:row>
      <xdr:rowOff>47627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xmlns="" id="{00000000-0008-0000-0200-000038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656</xdr:row>
      <xdr:rowOff>0</xdr:rowOff>
    </xdr:from>
    <xdr:to>
      <xdr:col>3</xdr:col>
      <xdr:colOff>5687</xdr:colOff>
      <xdr:row>657</xdr:row>
      <xdr:rowOff>47627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xmlns="" id="{00000000-0008-0000-0200-000039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3829050</xdr:colOff>
      <xdr:row>656</xdr:row>
      <xdr:rowOff>0</xdr:rowOff>
    </xdr:from>
    <xdr:to>
      <xdr:col>3</xdr:col>
      <xdr:colOff>5687</xdr:colOff>
      <xdr:row>657</xdr:row>
      <xdr:rowOff>47627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xmlns="" id="{00000000-0008-0000-0200-00003A000000}"/>
            </a:ext>
          </a:extLst>
        </xdr:cNvPr>
        <xdr:cNvSpPr txBox="1">
          <a:spLocks noChangeArrowheads="1"/>
        </xdr:cNvSpPr>
      </xdr:nvSpPr>
      <xdr:spPr bwMode="auto">
        <a:xfrm>
          <a:off x="1809750" y="4399026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640</xdr:row>
      <xdr:rowOff>0</xdr:rowOff>
    </xdr:from>
    <xdr:to>
      <xdr:col>1</xdr:col>
      <xdr:colOff>30480</xdr:colOff>
      <xdr:row>640</xdr:row>
      <xdr:rowOff>30480</xdr:rowOff>
    </xdr:to>
    <xdr:pic>
      <xdr:nvPicPr>
        <xdr:cNvPr id="59" name="Picture 8">
          <a:extLst>
            <a:ext uri="{FF2B5EF4-FFF2-40B4-BE49-F238E27FC236}">
              <a16:creationId xmlns:a16="http://schemas.microsoft.com/office/drawing/2014/main" xmlns="" id="{00000000-0008-0000-02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85800" y="429623220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640</xdr:row>
      <xdr:rowOff>0</xdr:rowOff>
    </xdr:from>
    <xdr:to>
      <xdr:col>1</xdr:col>
      <xdr:colOff>15240</xdr:colOff>
      <xdr:row>640</xdr:row>
      <xdr:rowOff>30480</xdr:rowOff>
    </xdr:to>
    <xdr:pic>
      <xdr:nvPicPr>
        <xdr:cNvPr id="60" name="Picture 8">
          <a:extLst>
            <a:ext uri="{FF2B5EF4-FFF2-40B4-BE49-F238E27FC236}">
              <a16:creationId xmlns:a16="http://schemas.microsoft.com/office/drawing/2014/main" xmlns="" id="{00000000-0008-0000-02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01040" y="429623220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xmlns="" id="{00000000-0008-0000-0200-00003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xmlns="" id="{00000000-0008-0000-0200-00003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xmlns="" id="{00000000-0008-0000-0200-00003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xmlns="" id="{00000000-0008-0000-0200-00004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xmlns="" id="{00000000-0008-0000-0200-00004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xmlns="" id="{00000000-0008-0000-0200-00004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0200-00004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xmlns="" id="{00000000-0008-0000-0200-00004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xmlns="" id="{00000000-0008-0000-0200-00004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xmlns="" id="{00000000-0008-0000-0200-00004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xmlns="" id="{00000000-0008-0000-0200-00004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xmlns="" id="{00000000-0008-0000-0200-00004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00000000-0008-0000-0200-00004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0200-00004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xmlns="" id="{00000000-0008-0000-0200-00004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xmlns="" id="{00000000-0008-0000-0200-00004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xmlns="" id="{00000000-0008-0000-0200-00004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xmlns="" id="{00000000-0008-0000-0200-00004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xmlns="" id="{00000000-0008-0000-0200-00004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xmlns="" id="{00000000-0008-0000-0200-00005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0200-00005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xmlns="" id="{00000000-0008-0000-0200-00005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xmlns="" id="{00000000-0008-0000-0200-00005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xmlns="" id="{00000000-0008-0000-0200-00005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xmlns="" id="{00000000-0008-0000-0200-00005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xmlns="" id="{00000000-0008-0000-0200-00005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xmlns="" id="{00000000-0008-0000-0200-00005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0200-00005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xmlns="" id="{00000000-0008-0000-0200-00005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xmlns="" id="{00000000-0008-0000-0200-00005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xmlns="" id="{00000000-0008-0000-0200-00005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92" name="Text Box 3">
          <a:extLst>
            <a:ext uri="{FF2B5EF4-FFF2-40B4-BE49-F238E27FC236}">
              <a16:creationId xmlns:a16="http://schemas.microsoft.com/office/drawing/2014/main" xmlns="" id="{00000000-0008-0000-0200-00005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xmlns="" id="{00000000-0008-0000-0200-00005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xmlns="" id="{00000000-0008-0000-0200-00005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0200-00005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xmlns="" id="{00000000-0008-0000-0200-00006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xmlns="" id="{00000000-0008-0000-0200-00006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xmlns="" id="{00000000-0008-0000-0200-00006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xmlns="" id="{00000000-0008-0000-0200-00006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xmlns="" id="{00000000-0008-0000-0200-00006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xmlns="" id="{00000000-0008-0000-0200-00006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0200-00006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xmlns="" id="{00000000-0008-0000-0200-00006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xmlns="" id="{00000000-0008-0000-0200-00006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xmlns="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xmlns="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xmlns="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xmlns="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xmlns="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xmlns="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xmlns="" id="{00000000-0008-0000-0200-00007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xmlns="" id="{00000000-0008-0000-0200-00007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0200-00007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xmlns="" id="{00000000-0008-0000-0200-00007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xmlns="" id="{00000000-0008-0000-0200-00007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xmlns="" id="{00000000-0008-0000-0200-00007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xmlns="" id="{00000000-0008-0000-0200-00007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xmlns="" id="{00000000-0008-0000-0200-00007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xmlns="" id="{00000000-0008-0000-0200-00007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0200-00007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xmlns="" id="{00000000-0008-0000-0200-00007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xmlns="" id="{00000000-0008-0000-0200-00007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xmlns="" id="{00000000-0008-0000-0200-00007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xmlns="" id="{00000000-0008-0000-0200-00007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xmlns="" id="{00000000-0008-0000-0200-00008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xmlns="" id="{00000000-0008-0000-0200-00008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0200-00008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xmlns="" id="{00000000-0008-0000-0200-00008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xmlns="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33" name="Text Box 3">
          <a:extLst>
            <a:ext uri="{FF2B5EF4-FFF2-40B4-BE49-F238E27FC236}">
              <a16:creationId xmlns:a16="http://schemas.microsoft.com/office/drawing/2014/main" xmlns="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xmlns="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xmlns="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xmlns="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xmlns="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xmlns="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xmlns="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xmlns="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xmlns="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45" name="Text Box 3">
          <a:extLst>
            <a:ext uri="{FF2B5EF4-FFF2-40B4-BE49-F238E27FC236}">
              <a16:creationId xmlns:a16="http://schemas.microsoft.com/office/drawing/2014/main" xmlns="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xmlns="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xmlns="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xmlns="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xmlns="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xmlns="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xmlns="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xmlns="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xmlns="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xmlns="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xmlns="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xmlns="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xmlns="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xmlns="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xmlns="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xmlns="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xmlns="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xmlns="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xmlns="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xmlns="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xmlns="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xmlns="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xmlns="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xmlns="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xmlns="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xmlns="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xmlns="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xmlns="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xmlns="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80" name="Text Box 3">
          <a:extLst>
            <a:ext uri="{FF2B5EF4-FFF2-40B4-BE49-F238E27FC236}">
              <a16:creationId xmlns:a16="http://schemas.microsoft.com/office/drawing/2014/main" xmlns="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81" name="Text Box 3">
          <a:extLst>
            <a:ext uri="{FF2B5EF4-FFF2-40B4-BE49-F238E27FC236}">
              <a16:creationId xmlns:a16="http://schemas.microsoft.com/office/drawing/2014/main" xmlns="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xmlns="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xmlns="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xmlns="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85" name="Text Box 3">
          <a:extLst>
            <a:ext uri="{FF2B5EF4-FFF2-40B4-BE49-F238E27FC236}">
              <a16:creationId xmlns:a16="http://schemas.microsoft.com/office/drawing/2014/main" xmlns="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87" name="Text Box 3">
          <a:extLst>
            <a:ext uri="{FF2B5EF4-FFF2-40B4-BE49-F238E27FC236}">
              <a16:creationId xmlns:a16="http://schemas.microsoft.com/office/drawing/2014/main" xmlns="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xmlns="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89" name="Text Box 3">
          <a:extLst>
            <a:ext uri="{FF2B5EF4-FFF2-40B4-BE49-F238E27FC236}">
              <a16:creationId xmlns:a16="http://schemas.microsoft.com/office/drawing/2014/main" xmlns="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xmlns="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91" name="Text Box 3">
          <a:extLst>
            <a:ext uri="{FF2B5EF4-FFF2-40B4-BE49-F238E27FC236}">
              <a16:creationId xmlns:a16="http://schemas.microsoft.com/office/drawing/2014/main" xmlns="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92" name="Text Box 3">
          <a:extLst>
            <a:ext uri="{FF2B5EF4-FFF2-40B4-BE49-F238E27FC236}">
              <a16:creationId xmlns:a16="http://schemas.microsoft.com/office/drawing/2014/main" xmlns="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94" name="Text Box 3">
          <a:extLst>
            <a:ext uri="{FF2B5EF4-FFF2-40B4-BE49-F238E27FC236}">
              <a16:creationId xmlns:a16="http://schemas.microsoft.com/office/drawing/2014/main" xmlns="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95" name="Text Box 3">
          <a:extLst>
            <a:ext uri="{FF2B5EF4-FFF2-40B4-BE49-F238E27FC236}">
              <a16:creationId xmlns:a16="http://schemas.microsoft.com/office/drawing/2014/main" xmlns="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96" name="Text Box 3">
          <a:extLst>
            <a:ext uri="{FF2B5EF4-FFF2-40B4-BE49-F238E27FC236}">
              <a16:creationId xmlns:a16="http://schemas.microsoft.com/office/drawing/2014/main" xmlns="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xmlns="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xmlns="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xmlns="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01" name="Text Box 3">
          <a:extLst>
            <a:ext uri="{FF2B5EF4-FFF2-40B4-BE49-F238E27FC236}">
              <a16:creationId xmlns:a16="http://schemas.microsoft.com/office/drawing/2014/main" xmlns="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02" name="Text Box 3">
          <a:extLst>
            <a:ext uri="{FF2B5EF4-FFF2-40B4-BE49-F238E27FC236}">
              <a16:creationId xmlns:a16="http://schemas.microsoft.com/office/drawing/2014/main" xmlns="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03" name="Text Box 3">
          <a:extLst>
            <a:ext uri="{FF2B5EF4-FFF2-40B4-BE49-F238E27FC236}">
              <a16:creationId xmlns:a16="http://schemas.microsoft.com/office/drawing/2014/main" xmlns="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xmlns="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05" name="Text Box 3">
          <a:extLst>
            <a:ext uri="{FF2B5EF4-FFF2-40B4-BE49-F238E27FC236}">
              <a16:creationId xmlns:a16="http://schemas.microsoft.com/office/drawing/2014/main" xmlns="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xmlns="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08" name="Text Box 3">
          <a:extLst>
            <a:ext uri="{FF2B5EF4-FFF2-40B4-BE49-F238E27FC236}">
              <a16:creationId xmlns:a16="http://schemas.microsoft.com/office/drawing/2014/main" xmlns="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09" name="Text Box 3">
          <a:extLst>
            <a:ext uri="{FF2B5EF4-FFF2-40B4-BE49-F238E27FC236}">
              <a16:creationId xmlns:a16="http://schemas.microsoft.com/office/drawing/2014/main" xmlns="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xmlns="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xmlns="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12" name="Text Box 3">
          <a:extLst>
            <a:ext uri="{FF2B5EF4-FFF2-40B4-BE49-F238E27FC236}">
              <a16:creationId xmlns:a16="http://schemas.microsoft.com/office/drawing/2014/main" xmlns="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xmlns="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xmlns="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16" name="Text Box 3">
          <a:extLst>
            <a:ext uri="{FF2B5EF4-FFF2-40B4-BE49-F238E27FC236}">
              <a16:creationId xmlns:a16="http://schemas.microsoft.com/office/drawing/2014/main" xmlns="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xmlns="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xmlns="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xmlns="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xmlns="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22" name="Text Box 3">
          <a:extLst>
            <a:ext uri="{FF2B5EF4-FFF2-40B4-BE49-F238E27FC236}">
              <a16:creationId xmlns:a16="http://schemas.microsoft.com/office/drawing/2014/main" xmlns="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23" name="Text Box 3">
          <a:extLst>
            <a:ext uri="{FF2B5EF4-FFF2-40B4-BE49-F238E27FC236}">
              <a16:creationId xmlns:a16="http://schemas.microsoft.com/office/drawing/2014/main" xmlns="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xmlns="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25" name="Text Box 3">
          <a:extLst>
            <a:ext uri="{FF2B5EF4-FFF2-40B4-BE49-F238E27FC236}">
              <a16:creationId xmlns:a16="http://schemas.microsoft.com/office/drawing/2014/main" xmlns="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26" name="Text Box 3">
          <a:extLst>
            <a:ext uri="{FF2B5EF4-FFF2-40B4-BE49-F238E27FC236}">
              <a16:creationId xmlns:a16="http://schemas.microsoft.com/office/drawing/2014/main" xmlns="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xmlns="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xmlns="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30" name="Text Box 3">
          <a:extLst>
            <a:ext uri="{FF2B5EF4-FFF2-40B4-BE49-F238E27FC236}">
              <a16:creationId xmlns:a16="http://schemas.microsoft.com/office/drawing/2014/main" xmlns="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xmlns="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32" name="Text Box 3">
          <a:extLst>
            <a:ext uri="{FF2B5EF4-FFF2-40B4-BE49-F238E27FC236}">
              <a16:creationId xmlns:a16="http://schemas.microsoft.com/office/drawing/2014/main" xmlns="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33" name="Text Box 3">
          <a:extLst>
            <a:ext uri="{FF2B5EF4-FFF2-40B4-BE49-F238E27FC236}">
              <a16:creationId xmlns:a16="http://schemas.microsoft.com/office/drawing/2014/main" xmlns="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xmlns="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xmlns="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xmlns="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xmlns="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xmlns="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40" name="Text Box 3">
          <a:extLst>
            <a:ext uri="{FF2B5EF4-FFF2-40B4-BE49-F238E27FC236}">
              <a16:creationId xmlns:a16="http://schemas.microsoft.com/office/drawing/2014/main" xmlns="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xmlns="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xmlns="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xmlns="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45" name="Text Box 3">
          <a:extLst>
            <a:ext uri="{FF2B5EF4-FFF2-40B4-BE49-F238E27FC236}">
              <a16:creationId xmlns:a16="http://schemas.microsoft.com/office/drawing/2014/main" xmlns="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46" name="Text Box 3">
          <a:extLst>
            <a:ext uri="{FF2B5EF4-FFF2-40B4-BE49-F238E27FC236}">
              <a16:creationId xmlns:a16="http://schemas.microsoft.com/office/drawing/2014/main" xmlns="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xmlns="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248" name="Text Box 3">
          <a:extLst>
            <a:ext uri="{FF2B5EF4-FFF2-40B4-BE49-F238E27FC236}">
              <a16:creationId xmlns:a16="http://schemas.microsoft.com/office/drawing/2014/main" xmlns="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xmlns="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xmlns="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252" name="Text Box 3">
          <a:extLst>
            <a:ext uri="{FF2B5EF4-FFF2-40B4-BE49-F238E27FC236}">
              <a16:creationId xmlns:a16="http://schemas.microsoft.com/office/drawing/2014/main" xmlns="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253" name="Text Box 3">
          <a:extLst>
            <a:ext uri="{FF2B5EF4-FFF2-40B4-BE49-F238E27FC236}">
              <a16:creationId xmlns:a16="http://schemas.microsoft.com/office/drawing/2014/main" xmlns="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xmlns="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xmlns="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xmlns="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xmlns="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xmlns="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260" name="Text Box 3">
          <a:extLst>
            <a:ext uri="{FF2B5EF4-FFF2-40B4-BE49-F238E27FC236}">
              <a16:creationId xmlns:a16="http://schemas.microsoft.com/office/drawing/2014/main" xmlns="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640</xdr:row>
      <xdr:rowOff>0</xdr:rowOff>
    </xdr:from>
    <xdr:to>
      <xdr:col>1</xdr:col>
      <xdr:colOff>30480</xdr:colOff>
      <xdr:row>640</xdr:row>
      <xdr:rowOff>30480</xdr:rowOff>
    </xdr:to>
    <xdr:pic>
      <xdr:nvPicPr>
        <xdr:cNvPr id="261" name="Picture 8">
          <a:extLst>
            <a:ext uri="{FF2B5EF4-FFF2-40B4-BE49-F238E27FC236}">
              <a16:creationId xmlns:a16="http://schemas.microsoft.com/office/drawing/2014/main" xmlns="" id="{00000000-0008-0000-02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85800" y="429623220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</xdr:colOff>
      <xdr:row>640</xdr:row>
      <xdr:rowOff>0</xdr:rowOff>
    </xdr:from>
    <xdr:to>
      <xdr:col>1</xdr:col>
      <xdr:colOff>15240</xdr:colOff>
      <xdr:row>640</xdr:row>
      <xdr:rowOff>30480</xdr:rowOff>
    </xdr:to>
    <xdr:pic>
      <xdr:nvPicPr>
        <xdr:cNvPr id="262" name="Picture 8">
          <a:extLst>
            <a:ext uri="{FF2B5EF4-FFF2-40B4-BE49-F238E27FC236}">
              <a16:creationId xmlns:a16="http://schemas.microsoft.com/office/drawing/2014/main" xmlns="" id="{00000000-0008-0000-02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01040" y="429623220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xmlns="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65" name="Text Box 3">
          <a:extLst>
            <a:ext uri="{FF2B5EF4-FFF2-40B4-BE49-F238E27FC236}">
              <a16:creationId xmlns:a16="http://schemas.microsoft.com/office/drawing/2014/main" xmlns="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66" name="Text Box 3">
          <a:extLst>
            <a:ext uri="{FF2B5EF4-FFF2-40B4-BE49-F238E27FC236}">
              <a16:creationId xmlns:a16="http://schemas.microsoft.com/office/drawing/2014/main" xmlns="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xmlns="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xmlns="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xmlns="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xmlns="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72" name="Text Box 3">
          <a:extLst>
            <a:ext uri="{FF2B5EF4-FFF2-40B4-BE49-F238E27FC236}">
              <a16:creationId xmlns:a16="http://schemas.microsoft.com/office/drawing/2014/main" xmlns="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xmlns="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xmlns="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xmlns="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xmlns="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78" name="Text Box 3">
          <a:extLst>
            <a:ext uri="{FF2B5EF4-FFF2-40B4-BE49-F238E27FC236}">
              <a16:creationId xmlns:a16="http://schemas.microsoft.com/office/drawing/2014/main" xmlns="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xmlns="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xmlns="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81" name="Text Box 3">
          <a:extLst>
            <a:ext uri="{FF2B5EF4-FFF2-40B4-BE49-F238E27FC236}">
              <a16:creationId xmlns:a16="http://schemas.microsoft.com/office/drawing/2014/main" xmlns="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xmlns="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xmlns="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85" name="Text Box 3">
          <a:extLst>
            <a:ext uri="{FF2B5EF4-FFF2-40B4-BE49-F238E27FC236}">
              <a16:creationId xmlns:a16="http://schemas.microsoft.com/office/drawing/2014/main" xmlns="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xmlns="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xmlns="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88" name="Text Box 3">
          <a:extLst>
            <a:ext uri="{FF2B5EF4-FFF2-40B4-BE49-F238E27FC236}">
              <a16:creationId xmlns:a16="http://schemas.microsoft.com/office/drawing/2014/main" xmlns="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xmlns="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xmlns="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92" name="Text Box 3">
          <a:extLst>
            <a:ext uri="{FF2B5EF4-FFF2-40B4-BE49-F238E27FC236}">
              <a16:creationId xmlns:a16="http://schemas.microsoft.com/office/drawing/2014/main" xmlns="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xmlns="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94" name="Text Box 3">
          <a:extLst>
            <a:ext uri="{FF2B5EF4-FFF2-40B4-BE49-F238E27FC236}">
              <a16:creationId xmlns:a16="http://schemas.microsoft.com/office/drawing/2014/main" xmlns="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xmlns="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296" name="Text Box 3">
          <a:extLst>
            <a:ext uri="{FF2B5EF4-FFF2-40B4-BE49-F238E27FC236}">
              <a16:creationId xmlns:a16="http://schemas.microsoft.com/office/drawing/2014/main" xmlns="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xmlns="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xmlns="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xmlns="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xmlns="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02" name="Text Box 3">
          <a:extLst>
            <a:ext uri="{FF2B5EF4-FFF2-40B4-BE49-F238E27FC236}">
              <a16:creationId xmlns:a16="http://schemas.microsoft.com/office/drawing/2014/main" xmlns="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xmlns="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xmlns="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06" name="Text Box 3">
          <a:extLst>
            <a:ext uri="{FF2B5EF4-FFF2-40B4-BE49-F238E27FC236}">
              <a16:creationId xmlns:a16="http://schemas.microsoft.com/office/drawing/2014/main" xmlns="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07" name="Text Box 3">
          <a:extLst>
            <a:ext uri="{FF2B5EF4-FFF2-40B4-BE49-F238E27FC236}">
              <a16:creationId xmlns:a16="http://schemas.microsoft.com/office/drawing/2014/main" xmlns="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xmlns="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09" name="Text Box 3">
          <a:extLst>
            <a:ext uri="{FF2B5EF4-FFF2-40B4-BE49-F238E27FC236}">
              <a16:creationId xmlns:a16="http://schemas.microsoft.com/office/drawing/2014/main" xmlns="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xmlns="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xmlns="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13" name="Text Box 3">
          <a:extLst>
            <a:ext uri="{FF2B5EF4-FFF2-40B4-BE49-F238E27FC236}">
              <a16:creationId xmlns:a16="http://schemas.microsoft.com/office/drawing/2014/main" xmlns="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14" name="Text Box 3">
          <a:extLst>
            <a:ext uri="{FF2B5EF4-FFF2-40B4-BE49-F238E27FC236}">
              <a16:creationId xmlns:a16="http://schemas.microsoft.com/office/drawing/2014/main" xmlns="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xmlns="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16" name="Text Box 3">
          <a:extLst>
            <a:ext uri="{FF2B5EF4-FFF2-40B4-BE49-F238E27FC236}">
              <a16:creationId xmlns:a16="http://schemas.microsoft.com/office/drawing/2014/main" xmlns="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xmlns="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xmlns="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20" name="Text Box 3">
          <a:extLst>
            <a:ext uri="{FF2B5EF4-FFF2-40B4-BE49-F238E27FC236}">
              <a16:creationId xmlns:a16="http://schemas.microsoft.com/office/drawing/2014/main" xmlns="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21" name="Text Box 3">
          <a:extLst>
            <a:ext uri="{FF2B5EF4-FFF2-40B4-BE49-F238E27FC236}">
              <a16:creationId xmlns:a16="http://schemas.microsoft.com/office/drawing/2014/main" xmlns="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xmlns="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xmlns="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24" name="Text Box 3">
          <a:extLst>
            <a:ext uri="{FF2B5EF4-FFF2-40B4-BE49-F238E27FC236}">
              <a16:creationId xmlns:a16="http://schemas.microsoft.com/office/drawing/2014/main" xmlns="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xmlns="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27" name="Text Box 3">
          <a:extLst>
            <a:ext uri="{FF2B5EF4-FFF2-40B4-BE49-F238E27FC236}">
              <a16:creationId xmlns:a16="http://schemas.microsoft.com/office/drawing/2014/main" xmlns="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xmlns="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29" name="Text Box 3">
          <a:extLst>
            <a:ext uri="{FF2B5EF4-FFF2-40B4-BE49-F238E27FC236}">
              <a16:creationId xmlns:a16="http://schemas.microsoft.com/office/drawing/2014/main" xmlns="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xmlns="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31" name="Text Box 3">
          <a:extLst>
            <a:ext uri="{FF2B5EF4-FFF2-40B4-BE49-F238E27FC236}">
              <a16:creationId xmlns:a16="http://schemas.microsoft.com/office/drawing/2014/main" xmlns="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32" name="Text Box 3">
          <a:extLst>
            <a:ext uri="{FF2B5EF4-FFF2-40B4-BE49-F238E27FC236}">
              <a16:creationId xmlns:a16="http://schemas.microsoft.com/office/drawing/2014/main" xmlns="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34" name="Text Box 3">
          <a:extLst>
            <a:ext uri="{FF2B5EF4-FFF2-40B4-BE49-F238E27FC236}">
              <a16:creationId xmlns:a16="http://schemas.microsoft.com/office/drawing/2014/main" xmlns="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xmlns="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36" name="Text Box 3">
          <a:extLst>
            <a:ext uri="{FF2B5EF4-FFF2-40B4-BE49-F238E27FC236}">
              <a16:creationId xmlns:a16="http://schemas.microsoft.com/office/drawing/2014/main" xmlns="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xmlns="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xmlns="" id="{00000000-0008-0000-0200-000052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xmlns="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41" name="Text Box 3">
          <a:extLst>
            <a:ext uri="{FF2B5EF4-FFF2-40B4-BE49-F238E27FC236}">
              <a16:creationId xmlns:a16="http://schemas.microsoft.com/office/drawing/2014/main" xmlns="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42" name="Text Box 3">
          <a:extLst>
            <a:ext uri="{FF2B5EF4-FFF2-40B4-BE49-F238E27FC236}">
              <a16:creationId xmlns:a16="http://schemas.microsoft.com/office/drawing/2014/main" xmlns="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43" name="Text Box 3">
          <a:extLst>
            <a:ext uri="{FF2B5EF4-FFF2-40B4-BE49-F238E27FC236}">
              <a16:creationId xmlns:a16="http://schemas.microsoft.com/office/drawing/2014/main" xmlns="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xmlns="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xmlns="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xmlns="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68582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48" name="Text Box 3">
          <a:extLst>
            <a:ext uri="{FF2B5EF4-FFF2-40B4-BE49-F238E27FC236}">
              <a16:creationId xmlns:a16="http://schemas.microsoft.com/office/drawing/2014/main" xmlns="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1356360</xdr:colOff>
      <xdr:row>640</xdr:row>
      <xdr:rowOff>0</xdr:rowOff>
    </xdr:from>
    <xdr:to>
      <xdr:col>3</xdr:col>
      <xdr:colOff>24464</xdr:colOff>
      <xdr:row>641</xdr:row>
      <xdr:rowOff>30482</xdr:rowOff>
    </xdr:to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xmlns="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2895600" y="429623220"/>
          <a:ext cx="304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xmlns="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351" name="Text Box 3">
          <a:extLst>
            <a:ext uri="{FF2B5EF4-FFF2-40B4-BE49-F238E27FC236}">
              <a16:creationId xmlns:a16="http://schemas.microsoft.com/office/drawing/2014/main" xmlns="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352" name="Text Box 3">
          <a:extLst>
            <a:ext uri="{FF2B5EF4-FFF2-40B4-BE49-F238E27FC236}">
              <a16:creationId xmlns:a16="http://schemas.microsoft.com/office/drawing/2014/main" xmlns="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353" name="Text Box 3">
          <a:extLst>
            <a:ext uri="{FF2B5EF4-FFF2-40B4-BE49-F238E27FC236}">
              <a16:creationId xmlns:a16="http://schemas.microsoft.com/office/drawing/2014/main" xmlns="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355" name="Text Box 3">
          <a:extLst>
            <a:ext uri="{FF2B5EF4-FFF2-40B4-BE49-F238E27FC236}">
              <a16:creationId xmlns:a16="http://schemas.microsoft.com/office/drawing/2014/main" xmlns="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356" name="Text Box 3">
          <a:extLst>
            <a:ext uri="{FF2B5EF4-FFF2-40B4-BE49-F238E27FC236}">
              <a16:creationId xmlns:a16="http://schemas.microsoft.com/office/drawing/2014/main" xmlns="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xmlns="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358" name="Text Box 3">
          <a:extLst>
            <a:ext uri="{FF2B5EF4-FFF2-40B4-BE49-F238E27FC236}">
              <a16:creationId xmlns:a16="http://schemas.microsoft.com/office/drawing/2014/main" xmlns="" id="{00000000-0008-0000-0200-000066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xmlns="" id="{00000000-0008-0000-0200-000067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360" name="Text Box 3">
          <a:extLst>
            <a:ext uri="{FF2B5EF4-FFF2-40B4-BE49-F238E27FC236}">
              <a16:creationId xmlns:a16="http://schemas.microsoft.com/office/drawing/2014/main" xmlns="" id="{00000000-0008-0000-0200-000068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563880</xdr:colOff>
      <xdr:row>641</xdr:row>
      <xdr:rowOff>30482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00000000-0008-0000-0200-000069010000}"/>
            </a:ext>
          </a:extLst>
        </xdr:cNvPr>
        <xdr:cNvSpPr txBox="1">
          <a:spLocks noChangeArrowheads="1"/>
        </xdr:cNvSpPr>
      </xdr:nvSpPr>
      <xdr:spPr bwMode="auto">
        <a:xfrm>
          <a:off x="7726680" y="429623220"/>
          <a:ext cx="5638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646</xdr:row>
      <xdr:rowOff>0</xdr:rowOff>
    </xdr:from>
    <xdr:to>
      <xdr:col>3</xdr:col>
      <xdr:colOff>9224</xdr:colOff>
      <xdr:row>647</xdr:row>
      <xdr:rowOff>22859</xdr:rowOff>
    </xdr:to>
    <xdr:sp macro="" textlink="">
      <xdr:nvSpPr>
        <xdr:cNvPr id="363" name="Text Box 3">
          <a:extLst>
            <a:ext uri="{FF2B5EF4-FFF2-40B4-BE49-F238E27FC236}">
              <a16:creationId xmlns:a16="http://schemas.microsoft.com/office/drawing/2014/main" xmlns="" id="{00000000-0008-0000-0200-00006B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646</xdr:row>
      <xdr:rowOff>0</xdr:rowOff>
    </xdr:from>
    <xdr:to>
      <xdr:col>3</xdr:col>
      <xdr:colOff>9224</xdr:colOff>
      <xdr:row>647</xdr:row>
      <xdr:rowOff>22859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xmlns="" id="{00000000-0008-0000-0200-00006C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646</xdr:row>
      <xdr:rowOff>0</xdr:rowOff>
    </xdr:from>
    <xdr:to>
      <xdr:col>3</xdr:col>
      <xdr:colOff>9224</xdr:colOff>
      <xdr:row>647</xdr:row>
      <xdr:rowOff>60959</xdr:rowOff>
    </xdr:to>
    <xdr:sp macro="" textlink="">
      <xdr:nvSpPr>
        <xdr:cNvPr id="365" name="Text Box 3">
          <a:extLst>
            <a:ext uri="{FF2B5EF4-FFF2-40B4-BE49-F238E27FC236}">
              <a16:creationId xmlns:a16="http://schemas.microsoft.com/office/drawing/2014/main" xmlns="" id="{00000000-0008-0000-0200-00006D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646</xdr:row>
      <xdr:rowOff>0</xdr:rowOff>
    </xdr:from>
    <xdr:to>
      <xdr:col>3</xdr:col>
      <xdr:colOff>9224</xdr:colOff>
      <xdr:row>647</xdr:row>
      <xdr:rowOff>60959</xdr:rowOff>
    </xdr:to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xmlns="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646</xdr:row>
      <xdr:rowOff>0</xdr:rowOff>
    </xdr:from>
    <xdr:to>
      <xdr:col>3</xdr:col>
      <xdr:colOff>9224</xdr:colOff>
      <xdr:row>647</xdr:row>
      <xdr:rowOff>60959</xdr:rowOff>
    </xdr:to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xmlns="" id="{00000000-0008-0000-0200-00006F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646</xdr:row>
      <xdr:rowOff>0</xdr:rowOff>
    </xdr:from>
    <xdr:to>
      <xdr:col>3</xdr:col>
      <xdr:colOff>9224</xdr:colOff>
      <xdr:row>647</xdr:row>
      <xdr:rowOff>60959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00000000-0008-0000-0200-000070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646</xdr:row>
      <xdr:rowOff>0</xdr:rowOff>
    </xdr:from>
    <xdr:to>
      <xdr:col>3</xdr:col>
      <xdr:colOff>9224</xdr:colOff>
      <xdr:row>647</xdr:row>
      <xdr:rowOff>22859</xdr:rowOff>
    </xdr:to>
    <xdr:sp macro="" textlink="">
      <xdr:nvSpPr>
        <xdr:cNvPr id="369" name="Text Box 3">
          <a:extLst>
            <a:ext uri="{FF2B5EF4-FFF2-40B4-BE49-F238E27FC236}">
              <a16:creationId xmlns:a16="http://schemas.microsoft.com/office/drawing/2014/main" xmlns="" id="{00000000-0008-0000-0200-000071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6156960</xdr:colOff>
      <xdr:row>646</xdr:row>
      <xdr:rowOff>0</xdr:rowOff>
    </xdr:from>
    <xdr:to>
      <xdr:col>3</xdr:col>
      <xdr:colOff>9224</xdr:colOff>
      <xdr:row>647</xdr:row>
      <xdr:rowOff>22859</xdr:rowOff>
    </xdr:to>
    <xdr:sp macro="" textlink="">
      <xdr:nvSpPr>
        <xdr:cNvPr id="370" name="Text Box 3">
          <a:extLst>
            <a:ext uri="{FF2B5EF4-FFF2-40B4-BE49-F238E27FC236}">
              <a16:creationId xmlns:a16="http://schemas.microsoft.com/office/drawing/2014/main" xmlns="" id="{00000000-0008-0000-0200-000072010000}"/>
            </a:ext>
          </a:extLst>
        </xdr:cNvPr>
        <xdr:cNvSpPr txBox="1">
          <a:spLocks noChangeArrowheads="1"/>
        </xdr:cNvSpPr>
      </xdr:nvSpPr>
      <xdr:spPr bwMode="auto">
        <a:xfrm>
          <a:off x="2895600" y="433402740"/>
          <a:ext cx="152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xmlns="" id="{4A1233C0-36F6-417F-9033-F7DBD62AB2B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72" name="Text Box 3">
          <a:extLst>
            <a:ext uri="{FF2B5EF4-FFF2-40B4-BE49-F238E27FC236}">
              <a16:creationId xmlns:a16="http://schemas.microsoft.com/office/drawing/2014/main" xmlns="" id="{4E1CF64C-9D3C-4F54-BA3D-164AD0E5414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73" name="Text Box 3">
          <a:extLst>
            <a:ext uri="{FF2B5EF4-FFF2-40B4-BE49-F238E27FC236}">
              <a16:creationId xmlns:a16="http://schemas.microsoft.com/office/drawing/2014/main" xmlns="" id="{A741CD8B-E090-411D-85DF-927F5458FD2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74" name="Text Box 3">
          <a:extLst>
            <a:ext uri="{FF2B5EF4-FFF2-40B4-BE49-F238E27FC236}">
              <a16:creationId xmlns:a16="http://schemas.microsoft.com/office/drawing/2014/main" xmlns="" id="{EE3DAA9C-DDBE-4A35-AD61-3FF66832BBC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6A5F1974-7721-4565-8D7E-37D5EB5890E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76" name="Text Box 3">
          <a:extLst>
            <a:ext uri="{FF2B5EF4-FFF2-40B4-BE49-F238E27FC236}">
              <a16:creationId xmlns:a16="http://schemas.microsoft.com/office/drawing/2014/main" xmlns="" id="{5EDA8E61-59BE-4492-AA1B-635778421EE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xmlns="" id="{E79048F8-7E29-4349-A89B-B044C9A93EA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78" name="Text Box 3">
          <a:extLst>
            <a:ext uri="{FF2B5EF4-FFF2-40B4-BE49-F238E27FC236}">
              <a16:creationId xmlns:a16="http://schemas.microsoft.com/office/drawing/2014/main" xmlns="" id="{349DD5A4-8B38-4629-97CB-B402C8FEBC6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79" name="Text Box 3">
          <a:extLst>
            <a:ext uri="{FF2B5EF4-FFF2-40B4-BE49-F238E27FC236}">
              <a16:creationId xmlns:a16="http://schemas.microsoft.com/office/drawing/2014/main" xmlns="" id="{F724AE8C-50FB-42DD-BB76-7AB080EED21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80" name="Text Box 3">
          <a:extLst>
            <a:ext uri="{FF2B5EF4-FFF2-40B4-BE49-F238E27FC236}">
              <a16:creationId xmlns:a16="http://schemas.microsoft.com/office/drawing/2014/main" xmlns="" id="{08BAA41E-B1B2-4D57-A5C9-844D6DA581E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xmlns="" id="{D99DB21A-4D4A-4E58-979D-6F3CE96510E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CE13DDD7-FF39-4B4C-9004-CDF0165AE94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83" name="Text Box 3">
          <a:extLst>
            <a:ext uri="{FF2B5EF4-FFF2-40B4-BE49-F238E27FC236}">
              <a16:creationId xmlns:a16="http://schemas.microsoft.com/office/drawing/2014/main" xmlns="" id="{89A3324B-786B-4C41-90EF-4AEEA1C0820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xmlns="" id="{F0B711C2-FDC0-4CF1-BB79-7FBB1D72AEC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85" name="Text Box 3">
          <a:extLst>
            <a:ext uri="{FF2B5EF4-FFF2-40B4-BE49-F238E27FC236}">
              <a16:creationId xmlns:a16="http://schemas.microsoft.com/office/drawing/2014/main" xmlns="" id="{0DE4F9E1-7B2D-4FEB-A5BD-CF51FD2154B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86" name="Text Box 3">
          <a:extLst>
            <a:ext uri="{FF2B5EF4-FFF2-40B4-BE49-F238E27FC236}">
              <a16:creationId xmlns:a16="http://schemas.microsoft.com/office/drawing/2014/main" xmlns="" id="{348A947E-AF6B-402B-9D73-0DB1ACAFFB8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xmlns="" id="{2D780D23-A848-4462-A31F-9427EBD5D00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88" name="Text Box 3">
          <a:extLst>
            <a:ext uri="{FF2B5EF4-FFF2-40B4-BE49-F238E27FC236}">
              <a16:creationId xmlns:a16="http://schemas.microsoft.com/office/drawing/2014/main" xmlns="" id="{750BD858-B706-4444-B5E2-2A2682B776E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4E95654D-2534-427B-8814-D1D63A0C0E1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xmlns="" id="{C61ED4C5-243D-4D2F-9389-2FD77A9D830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91" name="Text Box 3">
          <a:extLst>
            <a:ext uri="{FF2B5EF4-FFF2-40B4-BE49-F238E27FC236}">
              <a16:creationId xmlns:a16="http://schemas.microsoft.com/office/drawing/2014/main" xmlns="" id="{A5DA0DE0-2406-4B91-B8B0-BD44F380856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92" name="Text Box 3">
          <a:extLst>
            <a:ext uri="{FF2B5EF4-FFF2-40B4-BE49-F238E27FC236}">
              <a16:creationId xmlns:a16="http://schemas.microsoft.com/office/drawing/2014/main" xmlns="" id="{0487CF42-B716-4269-A284-DE52A7A4272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93" name="Text Box 3">
          <a:extLst>
            <a:ext uri="{FF2B5EF4-FFF2-40B4-BE49-F238E27FC236}">
              <a16:creationId xmlns:a16="http://schemas.microsoft.com/office/drawing/2014/main" xmlns="" id="{8BE5416A-1907-452F-A329-203C8F2A129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94" name="Text Box 3">
          <a:extLst>
            <a:ext uri="{FF2B5EF4-FFF2-40B4-BE49-F238E27FC236}">
              <a16:creationId xmlns:a16="http://schemas.microsoft.com/office/drawing/2014/main" xmlns="" id="{927470CE-88D1-4C85-994C-3A8BBF44A6A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xmlns="" id="{0A4A5B7F-EAA2-4C1A-BEEC-47454AD82C7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E4246817-E303-4D77-955B-3B0644FD70E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97" name="Text Box 3">
          <a:extLst>
            <a:ext uri="{FF2B5EF4-FFF2-40B4-BE49-F238E27FC236}">
              <a16:creationId xmlns:a16="http://schemas.microsoft.com/office/drawing/2014/main" xmlns="" id="{9B4EF1EF-E325-4F00-BEDB-C06EBA94398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98" name="Text Box 3">
          <a:extLst>
            <a:ext uri="{FF2B5EF4-FFF2-40B4-BE49-F238E27FC236}">
              <a16:creationId xmlns:a16="http://schemas.microsoft.com/office/drawing/2014/main" xmlns="" id="{0D958795-4B17-47D6-A29D-EAEEEAD070B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399" name="Text Box 3">
          <a:extLst>
            <a:ext uri="{FF2B5EF4-FFF2-40B4-BE49-F238E27FC236}">
              <a16:creationId xmlns:a16="http://schemas.microsoft.com/office/drawing/2014/main" xmlns="" id="{64762649-5813-4C27-ACCB-7FAF46594FD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xmlns="" id="{DFE13215-0503-4282-9B09-8EFAE4B2713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01" name="Text Box 3">
          <a:extLst>
            <a:ext uri="{FF2B5EF4-FFF2-40B4-BE49-F238E27FC236}">
              <a16:creationId xmlns:a16="http://schemas.microsoft.com/office/drawing/2014/main" xmlns="" id="{3E18A638-6A34-4E6C-AB70-3981A3B1D0B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02" name="Text Box 3">
          <a:extLst>
            <a:ext uri="{FF2B5EF4-FFF2-40B4-BE49-F238E27FC236}">
              <a16:creationId xmlns:a16="http://schemas.microsoft.com/office/drawing/2014/main" xmlns="" id="{162A55FA-C2CC-4A06-8070-D24183B990B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BC5711EA-F2BA-4D70-96F9-60D753C4381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04" name="Text Box 3">
          <a:extLst>
            <a:ext uri="{FF2B5EF4-FFF2-40B4-BE49-F238E27FC236}">
              <a16:creationId xmlns:a16="http://schemas.microsoft.com/office/drawing/2014/main" xmlns="" id="{B406DEFA-AE1F-4E90-9D8D-81F0C9DC183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05" name="Text Box 3">
          <a:extLst>
            <a:ext uri="{FF2B5EF4-FFF2-40B4-BE49-F238E27FC236}">
              <a16:creationId xmlns:a16="http://schemas.microsoft.com/office/drawing/2014/main" xmlns="" id="{AA06E3C2-FE9C-4DBA-A2B3-E2BB3A2BEEA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06" name="Text Box 3">
          <a:extLst>
            <a:ext uri="{FF2B5EF4-FFF2-40B4-BE49-F238E27FC236}">
              <a16:creationId xmlns:a16="http://schemas.microsoft.com/office/drawing/2014/main" xmlns="" id="{DB453AF1-9E34-4AC1-AC78-56F219360D1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xmlns="" id="{972817A8-25DE-4D74-81AA-4A69CA9D0AC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08" name="Text Box 3">
          <a:extLst>
            <a:ext uri="{FF2B5EF4-FFF2-40B4-BE49-F238E27FC236}">
              <a16:creationId xmlns:a16="http://schemas.microsoft.com/office/drawing/2014/main" xmlns="" id="{7F1090A0-9335-404F-A50D-D4399A04EB8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xmlns="" id="{4396A920-6C89-4146-806E-8C0419DADEF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29CDB0A9-103A-4310-B6FF-D90BBFC8E2F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11" name="Text Box 3">
          <a:extLst>
            <a:ext uri="{FF2B5EF4-FFF2-40B4-BE49-F238E27FC236}">
              <a16:creationId xmlns:a16="http://schemas.microsoft.com/office/drawing/2014/main" xmlns="" id="{FCFF7902-4EFB-433C-97D5-59B35C45B65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12" name="Text Box 3">
          <a:extLst>
            <a:ext uri="{FF2B5EF4-FFF2-40B4-BE49-F238E27FC236}">
              <a16:creationId xmlns:a16="http://schemas.microsoft.com/office/drawing/2014/main" xmlns="" id="{D6181AB7-AC61-4DBF-90CB-21E81739B2F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xmlns="" id="{8541C6F8-C001-4D38-9807-6AE8EC4D918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14" name="Text Box 3">
          <a:extLst>
            <a:ext uri="{FF2B5EF4-FFF2-40B4-BE49-F238E27FC236}">
              <a16:creationId xmlns:a16="http://schemas.microsoft.com/office/drawing/2014/main" xmlns="" id="{B3E075A0-AC5A-4012-AA48-AD2BA7F3D64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15" name="Text Box 3">
          <a:extLst>
            <a:ext uri="{FF2B5EF4-FFF2-40B4-BE49-F238E27FC236}">
              <a16:creationId xmlns:a16="http://schemas.microsoft.com/office/drawing/2014/main" xmlns="" id="{08901440-C5E5-476E-97C7-41C9D19B69F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16" name="Text Box 3">
          <a:extLst>
            <a:ext uri="{FF2B5EF4-FFF2-40B4-BE49-F238E27FC236}">
              <a16:creationId xmlns:a16="http://schemas.microsoft.com/office/drawing/2014/main" xmlns="" id="{F9AE71E6-E2CE-4AF2-9808-F002CF88A14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927A552-35C8-41A2-A127-AE650D9AB8E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xmlns="" id="{D1DF0AA5-FA6E-4829-982C-816666D95EF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xmlns="" id="{599AC703-5B66-4A1D-974F-027EECDAA94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20" name="Text Box 3">
          <a:extLst>
            <a:ext uri="{FF2B5EF4-FFF2-40B4-BE49-F238E27FC236}">
              <a16:creationId xmlns:a16="http://schemas.microsoft.com/office/drawing/2014/main" xmlns="" id="{DB5135F7-7CAA-4601-92C5-324CBF674B1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21" name="Text Box 3">
          <a:extLst>
            <a:ext uri="{FF2B5EF4-FFF2-40B4-BE49-F238E27FC236}">
              <a16:creationId xmlns:a16="http://schemas.microsoft.com/office/drawing/2014/main" xmlns="" id="{0F6E4512-B7A3-40D4-B0D8-928073D633B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22" name="Text Box 3">
          <a:extLst>
            <a:ext uri="{FF2B5EF4-FFF2-40B4-BE49-F238E27FC236}">
              <a16:creationId xmlns:a16="http://schemas.microsoft.com/office/drawing/2014/main" xmlns="" id="{65F578CD-130D-46FD-A402-E44AEF6A01F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23" name="Text Box 3">
          <a:extLst>
            <a:ext uri="{FF2B5EF4-FFF2-40B4-BE49-F238E27FC236}">
              <a16:creationId xmlns:a16="http://schemas.microsoft.com/office/drawing/2014/main" xmlns="" id="{8F1E4E71-94DD-43DD-A9B8-2208F57DFA7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BA6CE0F4-0EBF-4346-8866-1B90CD7BB78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25" name="Text Box 3">
          <a:extLst>
            <a:ext uri="{FF2B5EF4-FFF2-40B4-BE49-F238E27FC236}">
              <a16:creationId xmlns:a16="http://schemas.microsoft.com/office/drawing/2014/main" xmlns="" id="{E93A91B0-D4C5-44AB-BDF3-3BA41C83A5D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26" name="Text Box 3">
          <a:extLst>
            <a:ext uri="{FF2B5EF4-FFF2-40B4-BE49-F238E27FC236}">
              <a16:creationId xmlns:a16="http://schemas.microsoft.com/office/drawing/2014/main" xmlns="" id="{2AF02E34-0027-4A4E-B987-0C50880018F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xmlns="" id="{6C151060-8F89-49FB-A105-3241F6BC3C5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28" name="Text Box 3">
          <a:extLst>
            <a:ext uri="{FF2B5EF4-FFF2-40B4-BE49-F238E27FC236}">
              <a16:creationId xmlns:a16="http://schemas.microsoft.com/office/drawing/2014/main" xmlns="" id="{4F4D1404-DD05-4370-BECD-74B20B17778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xmlns="" id="{7364BE3B-E647-401D-93B6-12135D49FDA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30" name="Text Box 3">
          <a:extLst>
            <a:ext uri="{FF2B5EF4-FFF2-40B4-BE49-F238E27FC236}">
              <a16:creationId xmlns:a16="http://schemas.microsoft.com/office/drawing/2014/main" xmlns="" id="{93036B3B-2EC1-4710-AB79-1D2531F2175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4AA7E779-7E9F-4814-ACA3-65128D61EF3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32" name="Text Box 3">
          <a:extLst>
            <a:ext uri="{FF2B5EF4-FFF2-40B4-BE49-F238E27FC236}">
              <a16:creationId xmlns:a16="http://schemas.microsoft.com/office/drawing/2014/main" xmlns="" id="{D3D80630-AB50-4D9A-8E39-EEAFCE7D36F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33" name="Text Box 3">
          <a:extLst>
            <a:ext uri="{FF2B5EF4-FFF2-40B4-BE49-F238E27FC236}">
              <a16:creationId xmlns:a16="http://schemas.microsoft.com/office/drawing/2014/main" xmlns="" id="{74828208-44D2-469E-9E6C-E927F5F46FB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34" name="Text Box 3">
          <a:extLst>
            <a:ext uri="{FF2B5EF4-FFF2-40B4-BE49-F238E27FC236}">
              <a16:creationId xmlns:a16="http://schemas.microsoft.com/office/drawing/2014/main" xmlns="" id="{A0F16F45-CFC4-40C8-B509-F70B26EFBA0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35" name="Text Box 3">
          <a:extLst>
            <a:ext uri="{FF2B5EF4-FFF2-40B4-BE49-F238E27FC236}">
              <a16:creationId xmlns:a16="http://schemas.microsoft.com/office/drawing/2014/main" xmlns="" id="{73A20E87-A160-4C9C-A5CE-23CF9B36067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xmlns="" id="{619C2F07-AD1A-4224-8F4D-7F2289CC2CD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xmlns="" id="{F423F42D-8BE5-4B16-9627-DB5AC8CB1A8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6C250FD-0BC8-4162-A761-5EDD290652F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39" name="Text Box 3">
          <a:extLst>
            <a:ext uri="{FF2B5EF4-FFF2-40B4-BE49-F238E27FC236}">
              <a16:creationId xmlns:a16="http://schemas.microsoft.com/office/drawing/2014/main" xmlns="" id="{1B67630F-3CD6-4A5C-88A5-EFEAAD51E42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40" name="Text Box 3">
          <a:extLst>
            <a:ext uri="{FF2B5EF4-FFF2-40B4-BE49-F238E27FC236}">
              <a16:creationId xmlns:a16="http://schemas.microsoft.com/office/drawing/2014/main" xmlns="" id="{A57510A4-DBD4-4694-9CA0-CE432BA6A07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41" name="Text Box 3">
          <a:extLst>
            <a:ext uri="{FF2B5EF4-FFF2-40B4-BE49-F238E27FC236}">
              <a16:creationId xmlns:a16="http://schemas.microsoft.com/office/drawing/2014/main" xmlns="" id="{891A654A-9CDC-4B35-9B8C-63DA8BE571D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42" name="Text Box 3">
          <a:extLst>
            <a:ext uri="{FF2B5EF4-FFF2-40B4-BE49-F238E27FC236}">
              <a16:creationId xmlns:a16="http://schemas.microsoft.com/office/drawing/2014/main" xmlns="" id="{AA69CFA5-1D22-4105-A097-367C6E91424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xmlns="" id="{B84EAF0A-6504-4EE1-B594-606BCE7B6FE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44" name="Text Box 3">
          <a:extLst>
            <a:ext uri="{FF2B5EF4-FFF2-40B4-BE49-F238E27FC236}">
              <a16:creationId xmlns:a16="http://schemas.microsoft.com/office/drawing/2014/main" xmlns="" id="{321EEC10-9065-4CFB-AA03-DBD151DCCD6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8A25C5CD-2021-41DF-AEB9-CB299BF0195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46" name="Text Box 3">
          <a:extLst>
            <a:ext uri="{FF2B5EF4-FFF2-40B4-BE49-F238E27FC236}">
              <a16:creationId xmlns:a16="http://schemas.microsoft.com/office/drawing/2014/main" xmlns="" id="{FBB6017B-E0EC-4455-91FD-17AB1F5469C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xmlns="" id="{F0477041-A3CF-4240-9EAF-057E2718D4B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48" name="Text Box 3">
          <a:extLst>
            <a:ext uri="{FF2B5EF4-FFF2-40B4-BE49-F238E27FC236}">
              <a16:creationId xmlns:a16="http://schemas.microsoft.com/office/drawing/2014/main" xmlns="" id="{533E7404-51C9-4575-8A20-5F507A30268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xmlns="" id="{2D4062AA-3BD5-438D-8CDE-0F97804D8AA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xmlns="" id="{62C9B12B-A397-4255-A46F-91390769B36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51" name="Text Box 3">
          <a:extLst>
            <a:ext uri="{FF2B5EF4-FFF2-40B4-BE49-F238E27FC236}">
              <a16:creationId xmlns:a16="http://schemas.microsoft.com/office/drawing/2014/main" xmlns="" id="{59305D70-BD3B-42A1-956C-F05B8D0F180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6D763CE1-3C83-4700-B9EE-222583ADBC9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53" name="Text Box 3">
          <a:extLst>
            <a:ext uri="{FF2B5EF4-FFF2-40B4-BE49-F238E27FC236}">
              <a16:creationId xmlns:a16="http://schemas.microsoft.com/office/drawing/2014/main" xmlns="" id="{9F89ABAA-21EE-40A5-BAC8-731E00B600C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xmlns="" id="{3EC96620-262F-4DDA-8280-6898561A57F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55" name="Text Box 3">
          <a:extLst>
            <a:ext uri="{FF2B5EF4-FFF2-40B4-BE49-F238E27FC236}">
              <a16:creationId xmlns:a16="http://schemas.microsoft.com/office/drawing/2014/main" xmlns="" id="{EB03D294-9828-4BCB-AAA4-0FA021C2072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56" name="Text Box 3">
          <a:extLst>
            <a:ext uri="{FF2B5EF4-FFF2-40B4-BE49-F238E27FC236}">
              <a16:creationId xmlns:a16="http://schemas.microsoft.com/office/drawing/2014/main" xmlns="" id="{ADD293E4-97A3-4828-99AC-98533DE28FD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xmlns="" id="{E580630F-D30D-48EC-9E70-E9F4B9DC669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58" name="Text Box 3">
          <a:extLst>
            <a:ext uri="{FF2B5EF4-FFF2-40B4-BE49-F238E27FC236}">
              <a16:creationId xmlns:a16="http://schemas.microsoft.com/office/drawing/2014/main" xmlns="" id="{7BF745BC-0DCF-49E1-8137-A5635FAC5B3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26CA5F3-DFBA-461E-AE81-141516CAB9F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60" name="Text Box 3">
          <a:extLst>
            <a:ext uri="{FF2B5EF4-FFF2-40B4-BE49-F238E27FC236}">
              <a16:creationId xmlns:a16="http://schemas.microsoft.com/office/drawing/2014/main" xmlns="" id="{74B92B1A-4BD8-455D-AD2A-078D92A13FA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61" name="Text Box 3">
          <a:extLst>
            <a:ext uri="{FF2B5EF4-FFF2-40B4-BE49-F238E27FC236}">
              <a16:creationId xmlns:a16="http://schemas.microsoft.com/office/drawing/2014/main" xmlns="" id="{8E840201-53ED-4C0C-A3E9-D0B6EA28DF3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62" name="Text Box 3">
          <a:extLst>
            <a:ext uri="{FF2B5EF4-FFF2-40B4-BE49-F238E27FC236}">
              <a16:creationId xmlns:a16="http://schemas.microsoft.com/office/drawing/2014/main" xmlns="" id="{E47D4A84-B8DA-4EED-AB87-A1D4272AE12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63" name="Text Box 3">
          <a:extLst>
            <a:ext uri="{FF2B5EF4-FFF2-40B4-BE49-F238E27FC236}">
              <a16:creationId xmlns:a16="http://schemas.microsoft.com/office/drawing/2014/main" xmlns="" id="{66F3F6D2-287E-4006-89B6-7C27ADEDC65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xmlns="" id="{7C64C817-1813-41A6-BE9F-12F252530BE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65" name="Text Box 3">
          <a:extLst>
            <a:ext uri="{FF2B5EF4-FFF2-40B4-BE49-F238E27FC236}">
              <a16:creationId xmlns:a16="http://schemas.microsoft.com/office/drawing/2014/main" xmlns="" id="{AE8C1BDE-3CEA-4AAF-A288-51C69842827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1D147C45-337A-4042-B5F6-59CF1330C97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67" name="Text Box 3">
          <a:extLst>
            <a:ext uri="{FF2B5EF4-FFF2-40B4-BE49-F238E27FC236}">
              <a16:creationId xmlns:a16="http://schemas.microsoft.com/office/drawing/2014/main" xmlns="" id="{A34EE667-DA02-4EFE-BA2F-CBB29AAE640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68" name="Text Box 3">
          <a:extLst>
            <a:ext uri="{FF2B5EF4-FFF2-40B4-BE49-F238E27FC236}">
              <a16:creationId xmlns:a16="http://schemas.microsoft.com/office/drawing/2014/main" xmlns="" id="{F0420EF1-918D-44F7-948C-5E9B7B346A7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69" name="Text Box 3">
          <a:extLst>
            <a:ext uri="{FF2B5EF4-FFF2-40B4-BE49-F238E27FC236}">
              <a16:creationId xmlns:a16="http://schemas.microsoft.com/office/drawing/2014/main" xmlns="" id="{BE868C82-BDB4-4C96-AD8A-8637611BEB8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xmlns="" id="{5F47D660-D081-4142-8D19-6E8B23A6750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xmlns="" id="{48BBCC8C-7A0E-4D27-9FFE-0CA17BF5E38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xmlns="" id="{63C9AE5A-46F1-4067-A952-858C7C1C3B7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xmlns="" id="{F4CA2C54-C140-446F-BA37-6E1600A302D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74" name="Text Box 3">
          <a:extLst>
            <a:ext uri="{FF2B5EF4-FFF2-40B4-BE49-F238E27FC236}">
              <a16:creationId xmlns:a16="http://schemas.microsoft.com/office/drawing/2014/main" xmlns="" id="{CA215E44-A6D7-4F18-AD79-69495C537B0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xmlns="" id="{ABB0E673-945E-4877-8292-5CDFAEE642D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76" name="Text Box 3">
          <a:extLst>
            <a:ext uri="{FF2B5EF4-FFF2-40B4-BE49-F238E27FC236}">
              <a16:creationId xmlns:a16="http://schemas.microsoft.com/office/drawing/2014/main" xmlns="" id="{F5457B8C-25CD-4D9E-BEA5-D908DC4A8B2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xmlns="" id="{521F091D-FC4E-47A9-A33B-DEFFB0B1086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78" name="Text Box 3">
          <a:extLst>
            <a:ext uri="{FF2B5EF4-FFF2-40B4-BE49-F238E27FC236}">
              <a16:creationId xmlns:a16="http://schemas.microsoft.com/office/drawing/2014/main" xmlns="" id="{54F40DFC-BD78-4461-A94C-836D09533D6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79" name="Text Box 3">
          <a:extLst>
            <a:ext uri="{FF2B5EF4-FFF2-40B4-BE49-F238E27FC236}">
              <a16:creationId xmlns:a16="http://schemas.microsoft.com/office/drawing/2014/main" xmlns="" id="{89DF67F4-7EFD-4A88-8BFB-D3E1F72DD8C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0D00608A-45E6-4D5D-A89C-11EF4291051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81" name="Text Box 3">
          <a:extLst>
            <a:ext uri="{FF2B5EF4-FFF2-40B4-BE49-F238E27FC236}">
              <a16:creationId xmlns:a16="http://schemas.microsoft.com/office/drawing/2014/main" xmlns="" id="{CB80C60E-9549-4CF5-8E19-038EA895E22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82" name="Text Box 3">
          <a:extLst>
            <a:ext uri="{FF2B5EF4-FFF2-40B4-BE49-F238E27FC236}">
              <a16:creationId xmlns:a16="http://schemas.microsoft.com/office/drawing/2014/main" xmlns="" id="{3CA4B57C-21FE-447A-A27F-DBE7B27BDBD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83" name="Text Box 3">
          <a:extLst>
            <a:ext uri="{FF2B5EF4-FFF2-40B4-BE49-F238E27FC236}">
              <a16:creationId xmlns:a16="http://schemas.microsoft.com/office/drawing/2014/main" xmlns="" id="{8FEF39CB-A170-403E-9CE3-3E16E3F467B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84" name="Text Box 3">
          <a:extLst>
            <a:ext uri="{FF2B5EF4-FFF2-40B4-BE49-F238E27FC236}">
              <a16:creationId xmlns:a16="http://schemas.microsoft.com/office/drawing/2014/main" xmlns="" id="{FD1165BC-0919-4C4E-AABE-FE107956A06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85" name="Text Box 3">
          <a:extLst>
            <a:ext uri="{FF2B5EF4-FFF2-40B4-BE49-F238E27FC236}">
              <a16:creationId xmlns:a16="http://schemas.microsoft.com/office/drawing/2014/main" xmlns="" id="{1CAF30E0-D95B-4034-93B0-8353BB09324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xmlns="" id="{95F6A913-CB7C-4746-B241-9A375DBB1CB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DD2E4E85-86BF-40CB-98F8-E8F451A1185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88" name="Text Box 3">
          <a:extLst>
            <a:ext uri="{FF2B5EF4-FFF2-40B4-BE49-F238E27FC236}">
              <a16:creationId xmlns:a16="http://schemas.microsoft.com/office/drawing/2014/main" xmlns="" id="{E6A1294A-97FB-4BD7-95DB-E098CB1B622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89" name="Text Box 3">
          <a:extLst>
            <a:ext uri="{FF2B5EF4-FFF2-40B4-BE49-F238E27FC236}">
              <a16:creationId xmlns:a16="http://schemas.microsoft.com/office/drawing/2014/main" xmlns="" id="{0D4F51EA-AB33-4830-AAF7-E6FE8479CA2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xmlns="" id="{122836C0-3711-45F0-9ADE-27B92B72EED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xmlns="" id="{162EB0D5-F551-4115-8A09-E30EC65ADE9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92" name="Text Box 3">
          <a:extLst>
            <a:ext uri="{FF2B5EF4-FFF2-40B4-BE49-F238E27FC236}">
              <a16:creationId xmlns:a16="http://schemas.microsoft.com/office/drawing/2014/main" xmlns="" id="{C556B990-45A5-42E5-8B32-170A91E0653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93" name="Text Box 3">
          <a:extLst>
            <a:ext uri="{FF2B5EF4-FFF2-40B4-BE49-F238E27FC236}">
              <a16:creationId xmlns:a16="http://schemas.microsoft.com/office/drawing/2014/main" xmlns="" id="{7916A355-8ABA-47FA-8F18-8A97666504C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7B0D7B47-36D7-4AAB-9D4C-EE5ED230412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95" name="Text Box 3">
          <a:extLst>
            <a:ext uri="{FF2B5EF4-FFF2-40B4-BE49-F238E27FC236}">
              <a16:creationId xmlns:a16="http://schemas.microsoft.com/office/drawing/2014/main" xmlns="" id="{74812B84-2681-4736-802C-4FAAC682712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96" name="Text Box 3">
          <a:extLst>
            <a:ext uri="{FF2B5EF4-FFF2-40B4-BE49-F238E27FC236}">
              <a16:creationId xmlns:a16="http://schemas.microsoft.com/office/drawing/2014/main" xmlns="" id="{A07F5B59-B6FF-4EE9-9306-F76A9A41E26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xmlns="" id="{C1EB2B22-151B-47C5-8273-49AF32526CE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xmlns="" id="{BD929783-E7D2-4A5E-9154-5441C92413A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499" name="Text Box 3">
          <a:extLst>
            <a:ext uri="{FF2B5EF4-FFF2-40B4-BE49-F238E27FC236}">
              <a16:creationId xmlns:a16="http://schemas.microsoft.com/office/drawing/2014/main" xmlns="" id="{2C959ACB-2997-4F1D-9865-041ED387E34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00" name="Text Box 3">
          <a:extLst>
            <a:ext uri="{FF2B5EF4-FFF2-40B4-BE49-F238E27FC236}">
              <a16:creationId xmlns:a16="http://schemas.microsoft.com/office/drawing/2014/main" xmlns="" id="{50CB560E-07F8-417C-B104-99E848A68F3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F163583C-A70A-42FF-AB22-FBCB0C26DA1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02" name="Text Box 3">
          <a:extLst>
            <a:ext uri="{FF2B5EF4-FFF2-40B4-BE49-F238E27FC236}">
              <a16:creationId xmlns:a16="http://schemas.microsoft.com/office/drawing/2014/main" xmlns="" id="{192E5A65-D8F8-4959-8CDA-D90F08EAF93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xmlns="" id="{3BF3844E-B4C7-4B08-85F1-5450380926B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xmlns="" id="{7C5BD529-262B-4976-AF6A-A2D465E5580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05" name="Text Box 3">
          <a:extLst>
            <a:ext uri="{FF2B5EF4-FFF2-40B4-BE49-F238E27FC236}">
              <a16:creationId xmlns:a16="http://schemas.microsoft.com/office/drawing/2014/main" xmlns="" id="{0E9AD3C8-20B2-423F-B980-5A6E2357E51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06" name="Text Box 3">
          <a:extLst>
            <a:ext uri="{FF2B5EF4-FFF2-40B4-BE49-F238E27FC236}">
              <a16:creationId xmlns:a16="http://schemas.microsoft.com/office/drawing/2014/main" xmlns="" id="{A423739C-66E2-4D98-BF15-EFCDA977F3E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07" name="Text Box 3">
          <a:extLst>
            <a:ext uri="{FF2B5EF4-FFF2-40B4-BE49-F238E27FC236}">
              <a16:creationId xmlns:a16="http://schemas.microsoft.com/office/drawing/2014/main" xmlns="" id="{764168BD-518F-423A-8FFB-F4B2D4B732C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C0B42156-7406-4455-8E87-BAAB01D487D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09" name="Text Box 3">
          <a:extLst>
            <a:ext uri="{FF2B5EF4-FFF2-40B4-BE49-F238E27FC236}">
              <a16:creationId xmlns:a16="http://schemas.microsoft.com/office/drawing/2014/main" xmlns="" id="{D0640082-A0E6-4844-803A-87863B35E32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xmlns="" id="{024C7D38-0701-42B9-A04A-4A1FFEA5742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11" name="Text Box 3">
          <a:extLst>
            <a:ext uri="{FF2B5EF4-FFF2-40B4-BE49-F238E27FC236}">
              <a16:creationId xmlns:a16="http://schemas.microsoft.com/office/drawing/2014/main" xmlns="" id="{770155CA-B590-4257-8B54-3B8BA658C30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12" name="Text Box 3">
          <a:extLst>
            <a:ext uri="{FF2B5EF4-FFF2-40B4-BE49-F238E27FC236}">
              <a16:creationId xmlns:a16="http://schemas.microsoft.com/office/drawing/2014/main" xmlns="" id="{1D0EEE60-40EC-48D2-8F62-35FBB5AFD72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13" name="Text Box 3">
          <a:extLst>
            <a:ext uri="{FF2B5EF4-FFF2-40B4-BE49-F238E27FC236}">
              <a16:creationId xmlns:a16="http://schemas.microsoft.com/office/drawing/2014/main" xmlns="" id="{57ECA85A-9FB4-4FE0-A3DA-B7336949EF6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xmlns="" id="{359D346F-49BE-4951-B54F-B0B9414CDCF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BE087AA1-21A4-4303-AB7D-A7C6CB970F5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16" name="Text Box 3">
          <a:extLst>
            <a:ext uri="{FF2B5EF4-FFF2-40B4-BE49-F238E27FC236}">
              <a16:creationId xmlns:a16="http://schemas.microsoft.com/office/drawing/2014/main" xmlns="" id="{4BD63421-AE44-4F1C-986D-34EDBA50355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xmlns="" id="{FF505DE9-748B-444E-8E68-64623DFF74E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18" name="Text Box 3">
          <a:extLst>
            <a:ext uri="{FF2B5EF4-FFF2-40B4-BE49-F238E27FC236}">
              <a16:creationId xmlns:a16="http://schemas.microsoft.com/office/drawing/2014/main" xmlns="" id="{87333DEF-FB45-4AE7-B1A0-300B7A0DFBC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xmlns="" id="{640E4E94-79C3-4668-B5FC-8345DB0979A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20" name="Text Box 3">
          <a:extLst>
            <a:ext uri="{FF2B5EF4-FFF2-40B4-BE49-F238E27FC236}">
              <a16:creationId xmlns:a16="http://schemas.microsoft.com/office/drawing/2014/main" xmlns="" id="{2D0820AB-8CE6-418B-BDFB-D1BBB0DE459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21" name="Text Box 3">
          <a:extLst>
            <a:ext uri="{FF2B5EF4-FFF2-40B4-BE49-F238E27FC236}">
              <a16:creationId xmlns:a16="http://schemas.microsoft.com/office/drawing/2014/main" xmlns="" id="{AD5C7895-B8E9-4930-A321-E4805C2EB81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E4DA586C-4DAF-4B6D-935A-8A349C729A3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23" name="Text Box 3">
          <a:extLst>
            <a:ext uri="{FF2B5EF4-FFF2-40B4-BE49-F238E27FC236}">
              <a16:creationId xmlns:a16="http://schemas.microsoft.com/office/drawing/2014/main" xmlns="" id="{C96DC2DE-5112-4887-A63F-A2B938C3755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xmlns="" id="{5AB9CF05-26A9-433B-821B-EADA35F542F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25" name="Text Box 3">
          <a:extLst>
            <a:ext uri="{FF2B5EF4-FFF2-40B4-BE49-F238E27FC236}">
              <a16:creationId xmlns:a16="http://schemas.microsoft.com/office/drawing/2014/main" xmlns="" id="{6A7CA5BB-58EE-4E97-B472-777ECB97537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xmlns="" id="{17E68EBD-DC44-4EA0-9921-C6C5CDE129A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xmlns="" id="{02EC478B-C9FE-46D8-9C00-DEAEC05D7B4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28" name="Text Box 3">
          <a:extLst>
            <a:ext uri="{FF2B5EF4-FFF2-40B4-BE49-F238E27FC236}">
              <a16:creationId xmlns:a16="http://schemas.microsoft.com/office/drawing/2014/main" xmlns="" id="{9F75790A-2EF6-4593-B254-4C77034BCDE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1A09518D-DBD2-4821-BF22-BF2E2C6B6C4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30" name="Text Box 3">
          <a:extLst>
            <a:ext uri="{FF2B5EF4-FFF2-40B4-BE49-F238E27FC236}">
              <a16:creationId xmlns:a16="http://schemas.microsoft.com/office/drawing/2014/main" xmlns="" id="{9F734A7B-F884-4454-ABC9-31065935D43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31" name="Text Box 3">
          <a:extLst>
            <a:ext uri="{FF2B5EF4-FFF2-40B4-BE49-F238E27FC236}">
              <a16:creationId xmlns:a16="http://schemas.microsoft.com/office/drawing/2014/main" xmlns="" id="{662AE5DA-D147-42CA-8ACD-C9EC7FC2946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32" name="Text Box 3">
          <a:extLst>
            <a:ext uri="{FF2B5EF4-FFF2-40B4-BE49-F238E27FC236}">
              <a16:creationId xmlns:a16="http://schemas.microsoft.com/office/drawing/2014/main" xmlns="" id="{9597DC29-02C3-4CBA-88DA-5E51FE385DA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33" name="Text Box 3">
          <a:extLst>
            <a:ext uri="{FF2B5EF4-FFF2-40B4-BE49-F238E27FC236}">
              <a16:creationId xmlns:a16="http://schemas.microsoft.com/office/drawing/2014/main" xmlns="" id="{ACD64AC4-5CC2-41D0-BD31-FDA9C35AF7A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34" name="Text Box 3">
          <a:extLst>
            <a:ext uri="{FF2B5EF4-FFF2-40B4-BE49-F238E27FC236}">
              <a16:creationId xmlns:a16="http://schemas.microsoft.com/office/drawing/2014/main" xmlns="" id="{2FA3B45C-A0E3-4E88-B52B-348C4A4E65C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35" name="Text Box 3">
          <a:extLst>
            <a:ext uri="{FF2B5EF4-FFF2-40B4-BE49-F238E27FC236}">
              <a16:creationId xmlns:a16="http://schemas.microsoft.com/office/drawing/2014/main" xmlns="" id="{2B60A08F-1FDB-47C8-B583-7D1FE79E3D0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7830225E-8282-4297-9EA6-38EC7B52B8C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xmlns="" id="{1142AA4F-73DA-4767-B33C-6B3A7D97A58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38" name="Text Box 3">
          <a:extLst>
            <a:ext uri="{FF2B5EF4-FFF2-40B4-BE49-F238E27FC236}">
              <a16:creationId xmlns:a16="http://schemas.microsoft.com/office/drawing/2014/main" xmlns="" id="{A96F26C8-65E4-4501-853D-7B2F85676EA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39" name="Text Box 3">
          <a:extLst>
            <a:ext uri="{FF2B5EF4-FFF2-40B4-BE49-F238E27FC236}">
              <a16:creationId xmlns:a16="http://schemas.microsoft.com/office/drawing/2014/main" xmlns="" id="{C6FC8605-BDF7-4EA6-A332-572C5FD318E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40" name="Text Box 3">
          <a:extLst>
            <a:ext uri="{FF2B5EF4-FFF2-40B4-BE49-F238E27FC236}">
              <a16:creationId xmlns:a16="http://schemas.microsoft.com/office/drawing/2014/main" xmlns="" id="{91A3DF2C-625C-47C5-9807-3BF3A6CDF03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41" name="Text Box 3">
          <a:extLst>
            <a:ext uri="{FF2B5EF4-FFF2-40B4-BE49-F238E27FC236}">
              <a16:creationId xmlns:a16="http://schemas.microsoft.com/office/drawing/2014/main" xmlns="" id="{FE0E0DD5-96A1-482D-BCEA-C68FE89390E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42" name="Text Box 3">
          <a:extLst>
            <a:ext uri="{FF2B5EF4-FFF2-40B4-BE49-F238E27FC236}">
              <a16:creationId xmlns:a16="http://schemas.microsoft.com/office/drawing/2014/main" xmlns="" id="{1FDA4240-E4C1-4456-AABB-664BB6BB4D6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E732AC56-A128-4BF2-A4AF-EE2E406AD80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xmlns="" id="{B7E8B66C-02E4-4223-ABE0-D59A47686B9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45" name="Text Box 3">
          <a:extLst>
            <a:ext uri="{FF2B5EF4-FFF2-40B4-BE49-F238E27FC236}">
              <a16:creationId xmlns:a16="http://schemas.microsoft.com/office/drawing/2014/main" xmlns="" id="{A09AEAC9-E2ED-4FBA-BB3C-72253BBC293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46" name="Text Box 3">
          <a:extLst>
            <a:ext uri="{FF2B5EF4-FFF2-40B4-BE49-F238E27FC236}">
              <a16:creationId xmlns:a16="http://schemas.microsoft.com/office/drawing/2014/main" xmlns="" id="{C3C17656-0A08-4BB5-BD65-1A09AD1772E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47" name="Text Box 3">
          <a:extLst>
            <a:ext uri="{FF2B5EF4-FFF2-40B4-BE49-F238E27FC236}">
              <a16:creationId xmlns:a16="http://schemas.microsoft.com/office/drawing/2014/main" xmlns="" id="{4B869247-6E28-475F-9D05-618602212B1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48" name="Text Box 3">
          <a:extLst>
            <a:ext uri="{FF2B5EF4-FFF2-40B4-BE49-F238E27FC236}">
              <a16:creationId xmlns:a16="http://schemas.microsoft.com/office/drawing/2014/main" xmlns="" id="{4245A3FF-7D47-4BBA-84C1-B47E62046FA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49" name="Text Box 3">
          <a:extLst>
            <a:ext uri="{FF2B5EF4-FFF2-40B4-BE49-F238E27FC236}">
              <a16:creationId xmlns:a16="http://schemas.microsoft.com/office/drawing/2014/main" xmlns="" id="{91F8C7FC-389D-4F9A-8BF1-B9727238241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D8A96987-3FCA-4D50-83A5-B307A3732F3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xmlns="" id="{6C31BC83-4C4E-46CB-8254-3896754DAEE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52" name="Text Box 3">
          <a:extLst>
            <a:ext uri="{FF2B5EF4-FFF2-40B4-BE49-F238E27FC236}">
              <a16:creationId xmlns:a16="http://schemas.microsoft.com/office/drawing/2014/main" xmlns="" id="{24E9FA6F-DF37-4A42-8569-03723514916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53" name="Text Box 3">
          <a:extLst>
            <a:ext uri="{FF2B5EF4-FFF2-40B4-BE49-F238E27FC236}">
              <a16:creationId xmlns:a16="http://schemas.microsoft.com/office/drawing/2014/main" xmlns="" id="{518F1119-8ED2-44BE-8B52-0E8598B2315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54" name="Text Box 3">
          <a:extLst>
            <a:ext uri="{FF2B5EF4-FFF2-40B4-BE49-F238E27FC236}">
              <a16:creationId xmlns:a16="http://schemas.microsoft.com/office/drawing/2014/main" xmlns="" id="{4AFA0340-3AE5-4B0B-9C5D-CCA80D60400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55" name="Text Box 3">
          <a:extLst>
            <a:ext uri="{FF2B5EF4-FFF2-40B4-BE49-F238E27FC236}">
              <a16:creationId xmlns:a16="http://schemas.microsoft.com/office/drawing/2014/main" xmlns="" id="{C6BA822F-DFFE-4B4F-9807-BE09C2ACF79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56" name="Text Box 3">
          <a:extLst>
            <a:ext uri="{FF2B5EF4-FFF2-40B4-BE49-F238E27FC236}">
              <a16:creationId xmlns:a16="http://schemas.microsoft.com/office/drawing/2014/main" xmlns="" id="{57F46D1B-7568-463B-B635-3DBF200426C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EC8C0109-D63F-434D-8DFF-608204168C9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58" name="Text Box 3">
          <a:extLst>
            <a:ext uri="{FF2B5EF4-FFF2-40B4-BE49-F238E27FC236}">
              <a16:creationId xmlns:a16="http://schemas.microsoft.com/office/drawing/2014/main" xmlns="" id="{ED8A0B60-D3B0-4FF4-9C59-14EF279F0A2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59" name="Text Box 3">
          <a:extLst>
            <a:ext uri="{FF2B5EF4-FFF2-40B4-BE49-F238E27FC236}">
              <a16:creationId xmlns:a16="http://schemas.microsoft.com/office/drawing/2014/main" xmlns="" id="{449CFDDB-51B9-4A55-9724-8151F5D5DD7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60" name="Text Box 3">
          <a:extLst>
            <a:ext uri="{FF2B5EF4-FFF2-40B4-BE49-F238E27FC236}">
              <a16:creationId xmlns:a16="http://schemas.microsoft.com/office/drawing/2014/main" xmlns="" id="{566A3570-F050-48B8-8063-B97057778ED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61" name="Text Box 3">
          <a:extLst>
            <a:ext uri="{FF2B5EF4-FFF2-40B4-BE49-F238E27FC236}">
              <a16:creationId xmlns:a16="http://schemas.microsoft.com/office/drawing/2014/main" xmlns="" id="{155C310E-CC4D-4C37-BA1B-EFB729F907A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62" name="Text Box 3">
          <a:extLst>
            <a:ext uri="{FF2B5EF4-FFF2-40B4-BE49-F238E27FC236}">
              <a16:creationId xmlns:a16="http://schemas.microsoft.com/office/drawing/2014/main" xmlns="" id="{9FBC5033-CB40-4470-AB49-0035D04EAE4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xmlns="" id="{7B6B3CE7-CB42-4DBB-8DCE-56039C85E8E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641</xdr:row>
      <xdr:rowOff>0</xdr:rowOff>
    </xdr:from>
    <xdr:ext cx="563880" cy="293671"/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722BA528-CB26-4D78-B7F5-DD266721A31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66" name="Text Box 3">
          <a:extLst>
            <a:ext uri="{FF2B5EF4-FFF2-40B4-BE49-F238E27FC236}">
              <a16:creationId xmlns:a16="http://schemas.microsoft.com/office/drawing/2014/main" xmlns="" id="{6473FCC0-956B-4A26-BF20-CB61E571607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67" name="Text Box 3">
          <a:extLst>
            <a:ext uri="{FF2B5EF4-FFF2-40B4-BE49-F238E27FC236}">
              <a16:creationId xmlns:a16="http://schemas.microsoft.com/office/drawing/2014/main" xmlns="" id="{7CAE0A49-02D7-4674-AB42-2E530258542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68" name="Text Box 3">
          <a:extLst>
            <a:ext uri="{FF2B5EF4-FFF2-40B4-BE49-F238E27FC236}">
              <a16:creationId xmlns:a16="http://schemas.microsoft.com/office/drawing/2014/main" xmlns="" id="{495B060F-07F1-44C7-86EF-1F29CF066BB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69" name="Text Box 3">
          <a:extLst>
            <a:ext uri="{FF2B5EF4-FFF2-40B4-BE49-F238E27FC236}">
              <a16:creationId xmlns:a16="http://schemas.microsoft.com/office/drawing/2014/main" xmlns="" id="{D3246535-D34C-403A-8B9A-21D39D14BEE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xmlns="" id="{E2722E84-BC6D-4AAF-9A83-42EDBBF2FB6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xmlns="" id="{3A3DB5C8-19F3-45AD-948C-0EB9F1E3726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72" name="Text Box 3">
          <a:extLst>
            <a:ext uri="{FF2B5EF4-FFF2-40B4-BE49-F238E27FC236}">
              <a16:creationId xmlns:a16="http://schemas.microsoft.com/office/drawing/2014/main" xmlns="" id="{62A2B975-B2AB-4127-888B-676D550E111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73" name="Text Box 3">
          <a:extLst>
            <a:ext uri="{FF2B5EF4-FFF2-40B4-BE49-F238E27FC236}">
              <a16:creationId xmlns:a16="http://schemas.microsoft.com/office/drawing/2014/main" xmlns="" id="{9C5A5020-8866-4728-94D5-A04799CD1DE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74" name="Text Box 3">
          <a:extLst>
            <a:ext uri="{FF2B5EF4-FFF2-40B4-BE49-F238E27FC236}">
              <a16:creationId xmlns:a16="http://schemas.microsoft.com/office/drawing/2014/main" xmlns="" id="{AECCAEC7-7410-4461-A669-BC6B85C1705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xmlns="" id="{B6DE5328-F50D-4C9F-9A39-49BECEEA90A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76" name="Text Box 3">
          <a:extLst>
            <a:ext uri="{FF2B5EF4-FFF2-40B4-BE49-F238E27FC236}">
              <a16:creationId xmlns:a16="http://schemas.microsoft.com/office/drawing/2014/main" xmlns="" id="{7511D802-CEA4-455F-A94D-914EE97AB99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xmlns="" id="{4532F06B-39FD-47CF-942D-645E1AF3D2E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xmlns="" id="{51BD1FAA-D732-409C-947E-E92D70A735F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79" name="Text Box 3">
          <a:extLst>
            <a:ext uri="{FF2B5EF4-FFF2-40B4-BE49-F238E27FC236}">
              <a16:creationId xmlns:a16="http://schemas.microsoft.com/office/drawing/2014/main" xmlns="" id="{215D74AD-AF58-4B99-863B-6137DA4FDBC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xmlns="" id="{316B3752-B969-4202-A5F8-716680F33E3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81" name="Text Box 3">
          <a:extLst>
            <a:ext uri="{FF2B5EF4-FFF2-40B4-BE49-F238E27FC236}">
              <a16:creationId xmlns:a16="http://schemas.microsoft.com/office/drawing/2014/main" xmlns="" id="{BFF26439-98DC-4539-B579-2A30FE1E72E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xmlns="" id="{68D6D69B-CDE9-44FA-B703-771C0760B05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83" name="Text Box 3">
          <a:extLst>
            <a:ext uri="{FF2B5EF4-FFF2-40B4-BE49-F238E27FC236}">
              <a16:creationId xmlns:a16="http://schemas.microsoft.com/office/drawing/2014/main" xmlns="" id="{79C875CA-60DD-44D5-9345-E94ECAE818A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xmlns="" id="{336077A3-EA9A-4AFB-959A-E679A8A995D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xmlns="" id="{C207E516-CCBE-4AF3-A3F3-9F8577F972A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86" name="Text Box 3">
          <a:extLst>
            <a:ext uri="{FF2B5EF4-FFF2-40B4-BE49-F238E27FC236}">
              <a16:creationId xmlns:a16="http://schemas.microsoft.com/office/drawing/2014/main" xmlns="" id="{5F5DC56E-D4BC-4506-AAC0-6CF0D4B13FE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87" name="Text Box 3">
          <a:extLst>
            <a:ext uri="{FF2B5EF4-FFF2-40B4-BE49-F238E27FC236}">
              <a16:creationId xmlns:a16="http://schemas.microsoft.com/office/drawing/2014/main" xmlns="" id="{4DF7F682-20F0-435F-856B-3320C63443E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88" name="Text Box 3">
          <a:extLst>
            <a:ext uri="{FF2B5EF4-FFF2-40B4-BE49-F238E27FC236}">
              <a16:creationId xmlns:a16="http://schemas.microsoft.com/office/drawing/2014/main" xmlns="" id="{12A542FC-052B-48B3-A42D-BB893FEADDF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89" name="Text Box 3">
          <a:extLst>
            <a:ext uri="{FF2B5EF4-FFF2-40B4-BE49-F238E27FC236}">
              <a16:creationId xmlns:a16="http://schemas.microsoft.com/office/drawing/2014/main" xmlns="" id="{2B33704E-8D9B-48AE-B7CA-72F9C5C350F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90" name="Text Box 3">
          <a:extLst>
            <a:ext uri="{FF2B5EF4-FFF2-40B4-BE49-F238E27FC236}">
              <a16:creationId xmlns:a16="http://schemas.microsoft.com/office/drawing/2014/main" xmlns="" id="{46CAC680-E9CD-4C04-A1D8-DD7BAA21E8B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xmlns="" id="{37720A87-85D6-41EA-BE29-1BA21F33825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9AAB3B1B-671B-4A81-96E6-06C9C76120A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93" name="Text Box 3">
          <a:extLst>
            <a:ext uri="{FF2B5EF4-FFF2-40B4-BE49-F238E27FC236}">
              <a16:creationId xmlns:a16="http://schemas.microsoft.com/office/drawing/2014/main" xmlns="" id="{CA34203F-4D86-4E3C-AE6D-0FB660542D7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94" name="Text Box 3">
          <a:extLst>
            <a:ext uri="{FF2B5EF4-FFF2-40B4-BE49-F238E27FC236}">
              <a16:creationId xmlns:a16="http://schemas.microsoft.com/office/drawing/2014/main" xmlns="" id="{212BD324-1F66-480D-ABD2-DD8F0A3433F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95" name="Text Box 3">
          <a:extLst>
            <a:ext uri="{FF2B5EF4-FFF2-40B4-BE49-F238E27FC236}">
              <a16:creationId xmlns:a16="http://schemas.microsoft.com/office/drawing/2014/main" xmlns="" id="{1453095D-1FB6-42F0-A861-DBFB72A78B2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96" name="Text Box 3">
          <a:extLst>
            <a:ext uri="{FF2B5EF4-FFF2-40B4-BE49-F238E27FC236}">
              <a16:creationId xmlns:a16="http://schemas.microsoft.com/office/drawing/2014/main" xmlns="" id="{EAFC5EF4-5753-47D4-B7E6-5089CBDFEE0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97" name="Text Box 3">
          <a:extLst>
            <a:ext uri="{FF2B5EF4-FFF2-40B4-BE49-F238E27FC236}">
              <a16:creationId xmlns:a16="http://schemas.microsoft.com/office/drawing/2014/main" xmlns="" id="{F77B9FA1-A9E5-4D27-A265-81C9DBD8AB6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xmlns="" id="{84251544-57E1-44EF-AAA9-54D2C388DEF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7C16163A-C498-4CFA-BCA8-A37527D3FF5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600" name="Text Box 3">
          <a:extLst>
            <a:ext uri="{FF2B5EF4-FFF2-40B4-BE49-F238E27FC236}">
              <a16:creationId xmlns:a16="http://schemas.microsoft.com/office/drawing/2014/main" xmlns="" id="{146EFC5B-7C47-40E6-B61F-5C43164E53F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293671"/>
    <xdr:sp macro="" textlink="">
      <xdr:nvSpPr>
        <xdr:cNvPr id="601" name="Text Box 3">
          <a:extLst>
            <a:ext uri="{FF2B5EF4-FFF2-40B4-BE49-F238E27FC236}">
              <a16:creationId xmlns:a16="http://schemas.microsoft.com/office/drawing/2014/main" xmlns="" id="{276C1CCA-A61D-4074-BE8A-E69B086CF38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xmlns="" id="{E4009091-BC54-4865-9E00-2B317A112F4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3B6AD162-3988-4D89-A214-20F94693B48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07" name="Text Box 3">
          <a:extLst>
            <a:ext uri="{FF2B5EF4-FFF2-40B4-BE49-F238E27FC236}">
              <a16:creationId xmlns:a16="http://schemas.microsoft.com/office/drawing/2014/main" xmlns="" id="{93247BC1-4ABC-426B-8C59-012B617C314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08" name="Text Box 3">
          <a:extLst>
            <a:ext uri="{FF2B5EF4-FFF2-40B4-BE49-F238E27FC236}">
              <a16:creationId xmlns:a16="http://schemas.microsoft.com/office/drawing/2014/main" xmlns="" id="{6ED641E2-D7B1-4E3A-8DF2-7967185117E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09" name="Text Box 3">
          <a:extLst>
            <a:ext uri="{FF2B5EF4-FFF2-40B4-BE49-F238E27FC236}">
              <a16:creationId xmlns:a16="http://schemas.microsoft.com/office/drawing/2014/main" xmlns="" id="{6D5D313F-46D5-4859-A92B-BAB62347AC7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xmlns="" id="{D8CCD525-F30E-4324-9905-2497B7FF818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11" name="Text Box 3">
          <a:extLst>
            <a:ext uri="{FF2B5EF4-FFF2-40B4-BE49-F238E27FC236}">
              <a16:creationId xmlns:a16="http://schemas.microsoft.com/office/drawing/2014/main" xmlns="" id="{FF1AFA7C-038A-4F74-845B-F9E7CFCE1F3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xmlns="" id="{D91AFE49-E792-4DA1-8972-390394A16E0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F1D8E04E-1791-4AA4-961F-1B134066A4F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14" name="Text Box 3">
          <a:extLst>
            <a:ext uri="{FF2B5EF4-FFF2-40B4-BE49-F238E27FC236}">
              <a16:creationId xmlns:a16="http://schemas.microsoft.com/office/drawing/2014/main" xmlns="" id="{E8401BCD-3D36-40B9-8F15-6C08E702BC6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15" name="Text Box 3">
          <a:extLst>
            <a:ext uri="{FF2B5EF4-FFF2-40B4-BE49-F238E27FC236}">
              <a16:creationId xmlns:a16="http://schemas.microsoft.com/office/drawing/2014/main" xmlns="" id="{1BE696EC-68E9-4D60-8053-827F7ACEAAB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xmlns="" id="{3EB8FACA-86CC-405B-B0EE-08573005ABD8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xmlns="" id="{ACAF983B-BF13-4696-8D6F-83EF4A77CB0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18" name="Text Box 3">
          <a:extLst>
            <a:ext uri="{FF2B5EF4-FFF2-40B4-BE49-F238E27FC236}">
              <a16:creationId xmlns:a16="http://schemas.microsoft.com/office/drawing/2014/main" xmlns="" id="{37208C39-6392-4BDB-88DE-34C130E2816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xmlns="" id="{F3387891-8215-4B3A-ADDD-8F2A6A1DA6D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7A6734A-1687-4A17-95A3-CB4225A40CC1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21" name="Text Box 3">
          <a:extLst>
            <a:ext uri="{FF2B5EF4-FFF2-40B4-BE49-F238E27FC236}">
              <a16:creationId xmlns:a16="http://schemas.microsoft.com/office/drawing/2014/main" xmlns="" id="{F7830AF5-D816-49ED-A604-C79F0C125F45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22" name="Text Box 3">
          <a:extLst>
            <a:ext uri="{FF2B5EF4-FFF2-40B4-BE49-F238E27FC236}">
              <a16:creationId xmlns:a16="http://schemas.microsoft.com/office/drawing/2014/main" xmlns="" id="{27DAD3FA-5ABF-4A82-9A32-5837A03B5712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23" name="Text Box 3">
          <a:extLst>
            <a:ext uri="{FF2B5EF4-FFF2-40B4-BE49-F238E27FC236}">
              <a16:creationId xmlns:a16="http://schemas.microsoft.com/office/drawing/2014/main" xmlns="" id="{C8FF2722-2E7E-420C-B230-29133E4701F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xmlns="" id="{F6D64119-FA3B-4DE3-9E00-B6CCAAAF67A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25" name="Text Box 3">
          <a:extLst>
            <a:ext uri="{FF2B5EF4-FFF2-40B4-BE49-F238E27FC236}">
              <a16:creationId xmlns:a16="http://schemas.microsoft.com/office/drawing/2014/main" xmlns="" id="{6BD215E5-A183-4851-BB1A-267C0517569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xmlns="" id="{0E5B2DFD-B373-44E0-9507-3F095B725CB7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145FB82B-6BFB-4364-AD21-35AED796268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28" name="Text Box 3">
          <a:extLst>
            <a:ext uri="{FF2B5EF4-FFF2-40B4-BE49-F238E27FC236}">
              <a16:creationId xmlns:a16="http://schemas.microsoft.com/office/drawing/2014/main" xmlns="" id="{84B92CF1-4DB6-4C17-9E14-ECDD0B80430A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29" name="Text Box 3">
          <a:extLst>
            <a:ext uri="{FF2B5EF4-FFF2-40B4-BE49-F238E27FC236}">
              <a16:creationId xmlns:a16="http://schemas.microsoft.com/office/drawing/2014/main" xmlns="" id="{0E6423E9-C6CF-4A13-9561-158C78CA64A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xmlns="" id="{2310222E-3244-4C37-A896-D457BBCE195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31" name="Text Box 3">
          <a:extLst>
            <a:ext uri="{FF2B5EF4-FFF2-40B4-BE49-F238E27FC236}">
              <a16:creationId xmlns:a16="http://schemas.microsoft.com/office/drawing/2014/main" xmlns="" id="{73483CBE-C86B-4D42-BA41-097C5A80F48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32" name="Text Box 3">
          <a:extLst>
            <a:ext uri="{FF2B5EF4-FFF2-40B4-BE49-F238E27FC236}">
              <a16:creationId xmlns:a16="http://schemas.microsoft.com/office/drawing/2014/main" xmlns="" id="{48C985C0-A70E-4511-85B1-2FCC3EE116E4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xmlns="" id="{511C499B-B1B8-40B0-B74F-CE609E6D248C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6CA99EDA-92D6-416D-B216-1C1214B2644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35" name="Text Box 3">
          <a:extLst>
            <a:ext uri="{FF2B5EF4-FFF2-40B4-BE49-F238E27FC236}">
              <a16:creationId xmlns:a16="http://schemas.microsoft.com/office/drawing/2014/main" xmlns="" id="{587EC704-C7EB-49DA-B045-CAFB1BD54E0E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36" name="Text Box 3">
          <a:extLst>
            <a:ext uri="{FF2B5EF4-FFF2-40B4-BE49-F238E27FC236}">
              <a16:creationId xmlns:a16="http://schemas.microsoft.com/office/drawing/2014/main" xmlns="" id="{C4C4EAF2-5DBA-4E10-97CE-E56FE51AB99F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37" name="Text Box 3">
          <a:extLst>
            <a:ext uri="{FF2B5EF4-FFF2-40B4-BE49-F238E27FC236}">
              <a16:creationId xmlns:a16="http://schemas.microsoft.com/office/drawing/2014/main" xmlns="" id="{5B155A45-0FE7-43E4-A0D9-C5790D26B200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38" name="Text Box 3">
          <a:extLst>
            <a:ext uri="{FF2B5EF4-FFF2-40B4-BE49-F238E27FC236}">
              <a16:creationId xmlns:a16="http://schemas.microsoft.com/office/drawing/2014/main" xmlns="" id="{D5575D7C-3F22-4D87-B834-82E1F414073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39" name="Text Box 3">
          <a:extLst>
            <a:ext uri="{FF2B5EF4-FFF2-40B4-BE49-F238E27FC236}">
              <a16:creationId xmlns:a16="http://schemas.microsoft.com/office/drawing/2014/main" xmlns="" id="{DB84BB1E-293C-4613-8505-15F56F2C1363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xmlns="" id="{69075213-4DBF-4628-ACCF-B23F10AFD28D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3F27BCAF-D33A-43E8-9EBD-76EE1DA60726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42" name="Text Box 3">
          <a:extLst>
            <a:ext uri="{FF2B5EF4-FFF2-40B4-BE49-F238E27FC236}">
              <a16:creationId xmlns:a16="http://schemas.microsoft.com/office/drawing/2014/main" xmlns="" id="{71AC5FFC-C351-4EF1-A8D6-1B7B3572014B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43" name="Text Box 3">
          <a:extLst>
            <a:ext uri="{FF2B5EF4-FFF2-40B4-BE49-F238E27FC236}">
              <a16:creationId xmlns:a16="http://schemas.microsoft.com/office/drawing/2014/main" xmlns="" id="{822786C1-68DD-4F2F-97FC-5F439B193689}"/>
            </a:ext>
          </a:extLst>
        </xdr:cNvPr>
        <xdr:cNvSpPr txBox="1">
          <a:spLocks noChangeArrowheads="1"/>
        </xdr:cNvSpPr>
      </xdr:nvSpPr>
      <xdr:spPr bwMode="auto">
        <a:xfrm>
          <a:off x="6216316" y="23492911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657</xdr:row>
      <xdr:rowOff>0</xdr:rowOff>
    </xdr:from>
    <xdr:ext cx="6517" cy="318339"/>
    <xdr:sp macro="" textlink="">
      <xdr:nvSpPr>
        <xdr:cNvPr id="644" name="Text Box 3">
          <a:extLst>
            <a:ext uri="{FF2B5EF4-FFF2-40B4-BE49-F238E27FC236}">
              <a16:creationId xmlns:a16="http://schemas.microsoft.com/office/drawing/2014/main" xmlns="" id="{DE0814FF-C311-4AF3-89A9-6A43186784F9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657</xdr:row>
      <xdr:rowOff>0</xdr:rowOff>
    </xdr:from>
    <xdr:ext cx="6517" cy="318339"/>
    <xdr:sp macro="" textlink="">
      <xdr:nvSpPr>
        <xdr:cNvPr id="645" name="Text Box 3">
          <a:extLst>
            <a:ext uri="{FF2B5EF4-FFF2-40B4-BE49-F238E27FC236}">
              <a16:creationId xmlns:a16="http://schemas.microsoft.com/office/drawing/2014/main" xmlns="" id="{016CCA6A-4F9B-49AC-9612-4CAC3A78B883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657</xdr:row>
      <xdr:rowOff>0</xdr:rowOff>
    </xdr:from>
    <xdr:ext cx="6517" cy="346914"/>
    <xdr:sp macro="" textlink="">
      <xdr:nvSpPr>
        <xdr:cNvPr id="646" name="Text Box 3">
          <a:extLst>
            <a:ext uri="{FF2B5EF4-FFF2-40B4-BE49-F238E27FC236}">
              <a16:creationId xmlns:a16="http://schemas.microsoft.com/office/drawing/2014/main" xmlns="" id="{638DA9AE-2C37-41EF-B480-45FC23743432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657</xdr:row>
      <xdr:rowOff>0</xdr:rowOff>
    </xdr:from>
    <xdr:ext cx="6517" cy="346914"/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xmlns="" id="{AD2694B9-9B5A-41A5-B3DB-FE5B322EC49D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657</xdr:row>
      <xdr:rowOff>0</xdr:rowOff>
    </xdr:from>
    <xdr:ext cx="6517" cy="346914"/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524DB8B5-E457-4E24-A938-FCFBC6348713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657</xdr:row>
      <xdr:rowOff>0</xdr:rowOff>
    </xdr:from>
    <xdr:ext cx="6517" cy="346914"/>
    <xdr:sp macro="" textlink="">
      <xdr:nvSpPr>
        <xdr:cNvPr id="649" name="Text Box 3">
          <a:extLst>
            <a:ext uri="{FF2B5EF4-FFF2-40B4-BE49-F238E27FC236}">
              <a16:creationId xmlns:a16="http://schemas.microsoft.com/office/drawing/2014/main" xmlns="" id="{DD03F177-A46C-4CB6-B0AD-F699832DE21C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657</xdr:row>
      <xdr:rowOff>0</xdr:rowOff>
    </xdr:from>
    <xdr:ext cx="6517" cy="289764"/>
    <xdr:sp macro="" textlink="">
      <xdr:nvSpPr>
        <xdr:cNvPr id="650" name="Text Box 3">
          <a:extLst>
            <a:ext uri="{FF2B5EF4-FFF2-40B4-BE49-F238E27FC236}">
              <a16:creationId xmlns:a16="http://schemas.microsoft.com/office/drawing/2014/main" xmlns="" id="{D5E64C0F-2F17-4C89-AECB-9E3F3FE7F9A0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657</xdr:row>
      <xdr:rowOff>0</xdr:rowOff>
    </xdr:from>
    <xdr:ext cx="6517" cy="289764"/>
    <xdr:sp macro="" textlink="">
      <xdr:nvSpPr>
        <xdr:cNvPr id="651" name="Text Box 3">
          <a:extLst>
            <a:ext uri="{FF2B5EF4-FFF2-40B4-BE49-F238E27FC236}">
              <a16:creationId xmlns:a16="http://schemas.microsoft.com/office/drawing/2014/main" xmlns="" id="{C683072A-4708-48E0-9DCF-D3BD4574A18D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657</xdr:row>
      <xdr:rowOff>0</xdr:rowOff>
    </xdr:from>
    <xdr:ext cx="6517" cy="318339"/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xmlns="" id="{5FBCC686-DA36-4988-BDB9-5ADF91BD8289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657</xdr:row>
      <xdr:rowOff>0</xdr:rowOff>
    </xdr:from>
    <xdr:ext cx="6517" cy="318339"/>
    <xdr:sp macro="" textlink="">
      <xdr:nvSpPr>
        <xdr:cNvPr id="653" name="Text Box 3">
          <a:extLst>
            <a:ext uri="{FF2B5EF4-FFF2-40B4-BE49-F238E27FC236}">
              <a16:creationId xmlns:a16="http://schemas.microsoft.com/office/drawing/2014/main" xmlns="" id="{067349B9-7C89-47D5-ADCA-11B7F2E9EFBB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657</xdr:row>
      <xdr:rowOff>0</xdr:rowOff>
    </xdr:from>
    <xdr:ext cx="6517" cy="318339"/>
    <xdr:sp macro="" textlink="">
      <xdr:nvSpPr>
        <xdr:cNvPr id="654" name="Text Box 3">
          <a:extLst>
            <a:ext uri="{FF2B5EF4-FFF2-40B4-BE49-F238E27FC236}">
              <a16:creationId xmlns:a16="http://schemas.microsoft.com/office/drawing/2014/main" xmlns="" id="{24E0AEE9-2E11-405A-85CB-744226E35E88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657</xdr:row>
      <xdr:rowOff>0</xdr:rowOff>
    </xdr:from>
    <xdr:ext cx="6517" cy="318339"/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xmlns="" id="{1D9ACFEC-1213-4CB2-AD82-2CEAD6C807C8}"/>
            </a:ext>
          </a:extLst>
        </xdr:cNvPr>
        <xdr:cNvSpPr txBox="1">
          <a:spLocks noChangeArrowheads="1"/>
        </xdr:cNvSpPr>
      </xdr:nvSpPr>
      <xdr:spPr bwMode="auto">
        <a:xfrm>
          <a:off x="1420729" y="207514658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651</xdr:row>
      <xdr:rowOff>0</xdr:rowOff>
    </xdr:from>
    <xdr:ext cx="8422" cy="293569"/>
    <xdr:sp macro="" textlink="">
      <xdr:nvSpPr>
        <xdr:cNvPr id="656" name="Text Box 3">
          <a:extLst>
            <a:ext uri="{FF2B5EF4-FFF2-40B4-BE49-F238E27FC236}">
              <a16:creationId xmlns:a16="http://schemas.microsoft.com/office/drawing/2014/main" xmlns="" id="{1B2DEB47-9BF5-4E88-880C-D003621C3E2A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651</xdr:row>
      <xdr:rowOff>0</xdr:rowOff>
    </xdr:from>
    <xdr:ext cx="8422" cy="293569"/>
    <xdr:sp macro="" textlink="">
      <xdr:nvSpPr>
        <xdr:cNvPr id="657" name="Text Box 3">
          <a:extLst>
            <a:ext uri="{FF2B5EF4-FFF2-40B4-BE49-F238E27FC236}">
              <a16:creationId xmlns:a16="http://schemas.microsoft.com/office/drawing/2014/main" xmlns="" id="{0EA2FE3A-BC71-4A96-A8C0-57E6B191F8A4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651</xdr:row>
      <xdr:rowOff>0</xdr:rowOff>
    </xdr:from>
    <xdr:ext cx="8422" cy="331669"/>
    <xdr:sp macro="" textlink="">
      <xdr:nvSpPr>
        <xdr:cNvPr id="658" name="Text Box 3">
          <a:extLst>
            <a:ext uri="{FF2B5EF4-FFF2-40B4-BE49-F238E27FC236}">
              <a16:creationId xmlns:a16="http://schemas.microsoft.com/office/drawing/2014/main" xmlns="" id="{C7EBEC11-7881-4C5C-B871-97EC90D387C8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651</xdr:row>
      <xdr:rowOff>0</xdr:rowOff>
    </xdr:from>
    <xdr:ext cx="8422" cy="331669"/>
    <xdr:sp macro="" textlink="">
      <xdr:nvSpPr>
        <xdr:cNvPr id="659" name="Text Box 3">
          <a:extLst>
            <a:ext uri="{FF2B5EF4-FFF2-40B4-BE49-F238E27FC236}">
              <a16:creationId xmlns:a16="http://schemas.microsoft.com/office/drawing/2014/main" xmlns="" id="{895C7EFA-6335-4491-B39F-01B3E8F52D38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651</xdr:row>
      <xdr:rowOff>0</xdr:rowOff>
    </xdr:from>
    <xdr:ext cx="8422" cy="331669"/>
    <xdr:sp macro="" textlink="">
      <xdr:nvSpPr>
        <xdr:cNvPr id="660" name="Text Box 3">
          <a:extLst>
            <a:ext uri="{FF2B5EF4-FFF2-40B4-BE49-F238E27FC236}">
              <a16:creationId xmlns:a16="http://schemas.microsoft.com/office/drawing/2014/main" xmlns="" id="{F0BA756E-05AA-4379-9F8D-67FF5B3FE6D1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651</xdr:row>
      <xdr:rowOff>0</xdr:rowOff>
    </xdr:from>
    <xdr:ext cx="8422" cy="331669"/>
    <xdr:sp macro="" textlink="">
      <xdr:nvSpPr>
        <xdr:cNvPr id="661" name="Text Box 3">
          <a:extLst>
            <a:ext uri="{FF2B5EF4-FFF2-40B4-BE49-F238E27FC236}">
              <a16:creationId xmlns:a16="http://schemas.microsoft.com/office/drawing/2014/main" xmlns="" id="{F921CA38-6697-460C-A7D6-0AA9A2F7AE71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651</xdr:row>
      <xdr:rowOff>0</xdr:rowOff>
    </xdr:from>
    <xdr:ext cx="8422" cy="293569"/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xmlns="" id="{A1F8ECAA-6D3C-422E-9D6F-4CBC061C264C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651</xdr:row>
      <xdr:rowOff>0</xdr:rowOff>
    </xdr:from>
    <xdr:ext cx="8422" cy="293569"/>
    <xdr:sp macro="" textlink="">
      <xdr:nvSpPr>
        <xdr:cNvPr id="663" name="Text Box 3">
          <a:extLst>
            <a:ext uri="{FF2B5EF4-FFF2-40B4-BE49-F238E27FC236}">
              <a16:creationId xmlns:a16="http://schemas.microsoft.com/office/drawing/2014/main" xmlns="" id="{299CCCF2-FD5E-45D0-8E18-0EB1006A609D}"/>
            </a:ext>
          </a:extLst>
        </xdr:cNvPr>
        <xdr:cNvSpPr txBox="1">
          <a:spLocks noChangeArrowheads="1"/>
        </xdr:cNvSpPr>
      </xdr:nvSpPr>
      <xdr:spPr bwMode="auto">
        <a:xfrm>
          <a:off x="1424539" y="1977690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64" name="Text Box 3">
          <a:extLst>
            <a:ext uri="{FF2B5EF4-FFF2-40B4-BE49-F238E27FC236}">
              <a16:creationId xmlns:a16="http://schemas.microsoft.com/office/drawing/2014/main" xmlns="" id="{07AE3C7B-29BB-497D-96A0-C53A10957F7E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65" name="Text Box 3">
          <a:extLst>
            <a:ext uri="{FF2B5EF4-FFF2-40B4-BE49-F238E27FC236}">
              <a16:creationId xmlns:a16="http://schemas.microsoft.com/office/drawing/2014/main" xmlns="" id="{1692FF64-DE92-4DBC-A6E2-E3F45BBFB067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66" name="Text Box 3">
          <a:extLst>
            <a:ext uri="{FF2B5EF4-FFF2-40B4-BE49-F238E27FC236}">
              <a16:creationId xmlns:a16="http://schemas.microsoft.com/office/drawing/2014/main" xmlns="" id="{93637C2D-B19F-47E0-8A20-DA3362292E43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67" name="Text Box 3">
          <a:extLst>
            <a:ext uri="{FF2B5EF4-FFF2-40B4-BE49-F238E27FC236}">
              <a16:creationId xmlns:a16="http://schemas.microsoft.com/office/drawing/2014/main" xmlns="" id="{4649E7D1-FF3C-443B-87F7-21BE39B940C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68" name="Text Box 3">
          <a:extLst>
            <a:ext uri="{FF2B5EF4-FFF2-40B4-BE49-F238E27FC236}">
              <a16:creationId xmlns:a16="http://schemas.microsoft.com/office/drawing/2014/main" xmlns="" id="{50DC3722-B861-4D59-88C3-C4AA2A23C349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xmlns="" id="{0266A960-AA17-4769-B6D4-9CFF967DEA7E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xmlns="" id="{17840A69-4BBC-48A6-A793-94F9C4F185D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71" name="Text Box 3">
          <a:extLst>
            <a:ext uri="{FF2B5EF4-FFF2-40B4-BE49-F238E27FC236}">
              <a16:creationId xmlns:a16="http://schemas.microsoft.com/office/drawing/2014/main" xmlns="" id="{3BBB5639-18DF-4052-9D4C-C6808F3B4F53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72" name="Text Box 3">
          <a:extLst>
            <a:ext uri="{FF2B5EF4-FFF2-40B4-BE49-F238E27FC236}">
              <a16:creationId xmlns:a16="http://schemas.microsoft.com/office/drawing/2014/main" xmlns="" id="{7A5B6687-D945-4AAE-99BA-513FE707C6FF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73" name="Text Box 3">
          <a:extLst>
            <a:ext uri="{FF2B5EF4-FFF2-40B4-BE49-F238E27FC236}">
              <a16:creationId xmlns:a16="http://schemas.microsoft.com/office/drawing/2014/main" xmlns="" id="{A0CF3A23-FFA0-4CF7-8BB2-4553C175BD11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74" name="Text Box 3">
          <a:extLst>
            <a:ext uri="{FF2B5EF4-FFF2-40B4-BE49-F238E27FC236}">
              <a16:creationId xmlns:a16="http://schemas.microsoft.com/office/drawing/2014/main" xmlns="" id="{B31FED2A-8AE6-4FCE-989A-21D0A908EFB3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xmlns="" id="{7947BD5E-1D48-4510-BC3C-F037E8D7A844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58F6AFF6-ACF3-46E5-9DE1-B841ED60F26F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77" name="Text Box 3">
          <a:extLst>
            <a:ext uri="{FF2B5EF4-FFF2-40B4-BE49-F238E27FC236}">
              <a16:creationId xmlns:a16="http://schemas.microsoft.com/office/drawing/2014/main" xmlns="" id="{5FC53858-FE3E-4793-BE14-4D47AF0B39E7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78" name="Text Box 3">
          <a:extLst>
            <a:ext uri="{FF2B5EF4-FFF2-40B4-BE49-F238E27FC236}">
              <a16:creationId xmlns:a16="http://schemas.microsoft.com/office/drawing/2014/main" xmlns="" id="{9A91D673-289C-432A-9CF1-53AE0C4A90DB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79" name="Text Box 3">
          <a:extLst>
            <a:ext uri="{FF2B5EF4-FFF2-40B4-BE49-F238E27FC236}">
              <a16:creationId xmlns:a16="http://schemas.microsoft.com/office/drawing/2014/main" xmlns="" id="{D78D4489-E5BA-4848-BCBD-690AD43E8383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80" name="Text Box 3">
          <a:extLst>
            <a:ext uri="{FF2B5EF4-FFF2-40B4-BE49-F238E27FC236}">
              <a16:creationId xmlns:a16="http://schemas.microsoft.com/office/drawing/2014/main" xmlns="" id="{734C577F-2EB7-47A0-ADE0-0AC0F8ECC317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81" name="Text Box 3">
          <a:extLst>
            <a:ext uri="{FF2B5EF4-FFF2-40B4-BE49-F238E27FC236}">
              <a16:creationId xmlns:a16="http://schemas.microsoft.com/office/drawing/2014/main" xmlns="" id="{FF21C88C-7AB0-4496-8E80-723BCB0EDA14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xmlns="" id="{BE65C23B-5D64-4983-B1D4-34862A8CFBB7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92D7B1FE-D5F3-434D-992D-A7DE1F8AB38E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84" name="Text Box 3">
          <a:extLst>
            <a:ext uri="{FF2B5EF4-FFF2-40B4-BE49-F238E27FC236}">
              <a16:creationId xmlns:a16="http://schemas.microsoft.com/office/drawing/2014/main" xmlns="" id="{426AEC26-D649-4A81-B682-E2A2C63E6938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85" name="Text Box 3">
          <a:extLst>
            <a:ext uri="{FF2B5EF4-FFF2-40B4-BE49-F238E27FC236}">
              <a16:creationId xmlns:a16="http://schemas.microsoft.com/office/drawing/2014/main" xmlns="" id="{136B17F5-257D-43B5-B8CF-48D2953A6CA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86" name="Text Box 3">
          <a:extLst>
            <a:ext uri="{FF2B5EF4-FFF2-40B4-BE49-F238E27FC236}">
              <a16:creationId xmlns:a16="http://schemas.microsoft.com/office/drawing/2014/main" xmlns="" id="{57A88976-FA6B-4D87-8D06-5CB16654F9EB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87" name="Text Box 3">
          <a:extLst>
            <a:ext uri="{FF2B5EF4-FFF2-40B4-BE49-F238E27FC236}">
              <a16:creationId xmlns:a16="http://schemas.microsoft.com/office/drawing/2014/main" xmlns="" id="{94EE9738-828C-4D29-96EC-55B34E655F0A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xmlns="" id="{FDDA8875-6839-4F14-9077-B5C6D0EA37C1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xmlns="" id="{89FE5073-5CB3-4057-8C0B-2698DEAD54B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C6785025-D5C4-405D-9D61-5A83270AB2CF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91" name="Text Box 3">
          <a:extLst>
            <a:ext uri="{FF2B5EF4-FFF2-40B4-BE49-F238E27FC236}">
              <a16:creationId xmlns:a16="http://schemas.microsoft.com/office/drawing/2014/main" xmlns="" id="{EE577544-A9A5-4640-88E7-8ED2E4859590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92" name="Text Box 3">
          <a:extLst>
            <a:ext uri="{FF2B5EF4-FFF2-40B4-BE49-F238E27FC236}">
              <a16:creationId xmlns:a16="http://schemas.microsoft.com/office/drawing/2014/main" xmlns="" id="{145B1348-B976-4DCE-9227-C5EC199BD319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93" name="Text Box 3">
          <a:extLst>
            <a:ext uri="{FF2B5EF4-FFF2-40B4-BE49-F238E27FC236}">
              <a16:creationId xmlns:a16="http://schemas.microsoft.com/office/drawing/2014/main" xmlns="" id="{50155010-6895-4459-856A-53265CCF457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94" name="Text Box 3">
          <a:extLst>
            <a:ext uri="{FF2B5EF4-FFF2-40B4-BE49-F238E27FC236}">
              <a16:creationId xmlns:a16="http://schemas.microsoft.com/office/drawing/2014/main" xmlns="" id="{3D79059A-A206-4C33-AC23-ED683DFD099A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95" name="Text Box 3">
          <a:extLst>
            <a:ext uri="{FF2B5EF4-FFF2-40B4-BE49-F238E27FC236}">
              <a16:creationId xmlns:a16="http://schemas.microsoft.com/office/drawing/2014/main" xmlns="" id="{2757BE3E-5DEF-42BD-9AEF-F0124412F43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xmlns="" id="{26105E17-508A-4C3A-B2ED-CA7F5969FDAB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8AEB8003-D83D-4E60-BA85-90AA060C8E33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98" name="Text Box 3">
          <a:extLst>
            <a:ext uri="{FF2B5EF4-FFF2-40B4-BE49-F238E27FC236}">
              <a16:creationId xmlns:a16="http://schemas.microsoft.com/office/drawing/2014/main" xmlns="" id="{53BCCC44-C0AE-480A-B661-C4A2E44F0DC5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699" name="Text Box 3">
          <a:extLst>
            <a:ext uri="{FF2B5EF4-FFF2-40B4-BE49-F238E27FC236}">
              <a16:creationId xmlns:a16="http://schemas.microsoft.com/office/drawing/2014/main" xmlns="" id="{4AD20D35-9F7D-4693-96AA-FDA481AE995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700" name="Text Box 3">
          <a:extLst>
            <a:ext uri="{FF2B5EF4-FFF2-40B4-BE49-F238E27FC236}">
              <a16:creationId xmlns:a16="http://schemas.microsoft.com/office/drawing/2014/main" xmlns="" id="{12F8B3B3-ADEF-4ABC-993B-3977646757BC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701" name="Text Box 3">
          <a:extLst>
            <a:ext uri="{FF2B5EF4-FFF2-40B4-BE49-F238E27FC236}">
              <a16:creationId xmlns:a16="http://schemas.microsoft.com/office/drawing/2014/main" xmlns="" id="{E48BF920-A0FC-4BFD-9905-AE7155618FA4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651</xdr:row>
      <xdr:rowOff>0</xdr:rowOff>
    </xdr:from>
    <xdr:ext cx="563880" cy="293671"/>
    <xdr:sp macro="" textlink="">
      <xdr:nvSpPr>
        <xdr:cNvPr id="702" name="Text Box 3">
          <a:extLst>
            <a:ext uri="{FF2B5EF4-FFF2-40B4-BE49-F238E27FC236}">
              <a16:creationId xmlns:a16="http://schemas.microsoft.com/office/drawing/2014/main" xmlns="" id="{010D14B9-A252-4908-9704-0C6AA55548EE}"/>
            </a:ext>
          </a:extLst>
        </xdr:cNvPr>
        <xdr:cNvSpPr txBox="1">
          <a:spLocks noChangeArrowheads="1"/>
        </xdr:cNvSpPr>
      </xdr:nvSpPr>
      <xdr:spPr bwMode="auto">
        <a:xfrm>
          <a:off x="6236368" y="197769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637</xdr:row>
      <xdr:rowOff>0</xdr:rowOff>
    </xdr:from>
    <xdr:ext cx="30480" cy="30480"/>
    <xdr:pic>
      <xdr:nvPicPr>
        <xdr:cNvPr id="1873" name="Picture 8">
          <a:extLst>
            <a:ext uri="{FF2B5EF4-FFF2-40B4-BE49-F238E27FC236}">
              <a16:creationId xmlns:a16="http://schemas.microsoft.com/office/drawing/2014/main" xmlns="" id="{0301E8E7-A828-4350-ACE8-DA902F24D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1132" y="176112237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15240</xdr:colOff>
      <xdr:row>637</xdr:row>
      <xdr:rowOff>0</xdr:rowOff>
    </xdr:from>
    <xdr:ext cx="0" cy="30480"/>
    <xdr:pic>
      <xdr:nvPicPr>
        <xdr:cNvPr id="1874" name="Picture 8">
          <a:extLst>
            <a:ext uri="{FF2B5EF4-FFF2-40B4-BE49-F238E27FC236}">
              <a16:creationId xmlns:a16="http://schemas.microsoft.com/office/drawing/2014/main" xmlns="" id="{00F4F029-ADFA-492D-91D4-A4E3F79E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6372" y="176112237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875" name="Text Box 3">
          <a:extLst>
            <a:ext uri="{FF2B5EF4-FFF2-40B4-BE49-F238E27FC236}">
              <a16:creationId xmlns:a16="http://schemas.microsoft.com/office/drawing/2014/main" xmlns="" id="{CA403CEB-836B-4F2A-A6E7-974CEFC9949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876" name="Text Box 3">
          <a:extLst>
            <a:ext uri="{FF2B5EF4-FFF2-40B4-BE49-F238E27FC236}">
              <a16:creationId xmlns:a16="http://schemas.microsoft.com/office/drawing/2014/main" xmlns="" id="{7FDC7C6A-85D9-4FEA-9A45-4F3376982D0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877" name="Text Box 3">
          <a:extLst>
            <a:ext uri="{FF2B5EF4-FFF2-40B4-BE49-F238E27FC236}">
              <a16:creationId xmlns:a16="http://schemas.microsoft.com/office/drawing/2014/main" xmlns="" id="{4E981437-0780-4543-B29F-84DE4012D0C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878" name="Text Box 3">
          <a:extLst>
            <a:ext uri="{FF2B5EF4-FFF2-40B4-BE49-F238E27FC236}">
              <a16:creationId xmlns:a16="http://schemas.microsoft.com/office/drawing/2014/main" xmlns="" id="{2E1A026D-E6EF-49A2-B7B7-881388E81E4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879" name="Text Box 3">
          <a:extLst>
            <a:ext uri="{FF2B5EF4-FFF2-40B4-BE49-F238E27FC236}">
              <a16:creationId xmlns:a16="http://schemas.microsoft.com/office/drawing/2014/main" xmlns="" id="{7863C167-9211-4CCB-B7B7-27BC165782F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880" name="Text Box 3">
          <a:extLst>
            <a:ext uri="{FF2B5EF4-FFF2-40B4-BE49-F238E27FC236}">
              <a16:creationId xmlns:a16="http://schemas.microsoft.com/office/drawing/2014/main" xmlns="" id="{483C8E37-C0A2-452E-A167-712437024E2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881" name="Text Box 3">
          <a:extLst>
            <a:ext uri="{FF2B5EF4-FFF2-40B4-BE49-F238E27FC236}">
              <a16:creationId xmlns:a16="http://schemas.microsoft.com/office/drawing/2014/main" xmlns="" id="{5F88F4A4-4E7D-4334-BC91-47BD7767D98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882" name="Text Box 3">
          <a:extLst>
            <a:ext uri="{FF2B5EF4-FFF2-40B4-BE49-F238E27FC236}">
              <a16:creationId xmlns:a16="http://schemas.microsoft.com/office/drawing/2014/main" xmlns="" id="{0856DF8C-AE58-4F66-A64E-E7D194016CE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883" name="Text Box 3">
          <a:extLst>
            <a:ext uri="{FF2B5EF4-FFF2-40B4-BE49-F238E27FC236}">
              <a16:creationId xmlns:a16="http://schemas.microsoft.com/office/drawing/2014/main" xmlns="" id="{4475A329-F456-4CD7-A8E4-82C54B49AEF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884" name="Text Box 3">
          <a:extLst>
            <a:ext uri="{FF2B5EF4-FFF2-40B4-BE49-F238E27FC236}">
              <a16:creationId xmlns:a16="http://schemas.microsoft.com/office/drawing/2014/main" xmlns="" id="{39EEA21A-8C9F-4627-9046-D3F3E7B8B7D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885" name="Text Box 3">
          <a:extLst>
            <a:ext uri="{FF2B5EF4-FFF2-40B4-BE49-F238E27FC236}">
              <a16:creationId xmlns:a16="http://schemas.microsoft.com/office/drawing/2014/main" xmlns="" id="{D2B9EE7F-7081-4E40-ADBF-C7622C6E824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886" name="Text Box 3">
          <a:extLst>
            <a:ext uri="{FF2B5EF4-FFF2-40B4-BE49-F238E27FC236}">
              <a16:creationId xmlns:a16="http://schemas.microsoft.com/office/drawing/2014/main" xmlns="" id="{CD923B2E-93BA-4D1A-99A1-02037C75E1B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887" name="Text Box 3">
          <a:extLst>
            <a:ext uri="{FF2B5EF4-FFF2-40B4-BE49-F238E27FC236}">
              <a16:creationId xmlns:a16="http://schemas.microsoft.com/office/drawing/2014/main" xmlns="" id="{AACD3D1E-0E37-4A36-AA1B-58585BC31D2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888" name="Text Box 3">
          <a:extLst>
            <a:ext uri="{FF2B5EF4-FFF2-40B4-BE49-F238E27FC236}">
              <a16:creationId xmlns:a16="http://schemas.microsoft.com/office/drawing/2014/main" xmlns="" id="{505AEEFA-01D8-4C5A-B724-863D2D45ACF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889" name="Text Box 3">
          <a:extLst>
            <a:ext uri="{FF2B5EF4-FFF2-40B4-BE49-F238E27FC236}">
              <a16:creationId xmlns:a16="http://schemas.microsoft.com/office/drawing/2014/main" xmlns="" id="{135503F7-4AA1-40E8-AD8F-2FABD7AA840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890" name="Text Box 3">
          <a:extLst>
            <a:ext uri="{FF2B5EF4-FFF2-40B4-BE49-F238E27FC236}">
              <a16:creationId xmlns:a16="http://schemas.microsoft.com/office/drawing/2014/main" xmlns="" id="{413AC59A-F806-4545-9398-62FDEADC412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891" name="Text Box 3">
          <a:extLst>
            <a:ext uri="{FF2B5EF4-FFF2-40B4-BE49-F238E27FC236}">
              <a16:creationId xmlns:a16="http://schemas.microsoft.com/office/drawing/2014/main" xmlns="" id="{84D45745-3A54-4469-8BBB-EA12E9280CF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892" name="Text Box 3">
          <a:extLst>
            <a:ext uri="{FF2B5EF4-FFF2-40B4-BE49-F238E27FC236}">
              <a16:creationId xmlns:a16="http://schemas.microsoft.com/office/drawing/2014/main" xmlns="" id="{07E2C1F5-A55D-48C5-B2F3-ADD25D410D6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893" name="Text Box 3">
          <a:extLst>
            <a:ext uri="{FF2B5EF4-FFF2-40B4-BE49-F238E27FC236}">
              <a16:creationId xmlns:a16="http://schemas.microsoft.com/office/drawing/2014/main" xmlns="" id="{E39F7B26-C3A0-4073-BB5E-46870FAF236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894" name="Text Box 3">
          <a:extLst>
            <a:ext uri="{FF2B5EF4-FFF2-40B4-BE49-F238E27FC236}">
              <a16:creationId xmlns:a16="http://schemas.microsoft.com/office/drawing/2014/main" xmlns="" id="{1DAF24EA-EE50-40EC-8C33-E6F4D5EBCB9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895" name="Text Box 3">
          <a:extLst>
            <a:ext uri="{FF2B5EF4-FFF2-40B4-BE49-F238E27FC236}">
              <a16:creationId xmlns:a16="http://schemas.microsoft.com/office/drawing/2014/main" xmlns="" id="{87F21E96-F532-47F2-8F94-E79AE268FA3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896" name="Text Box 3">
          <a:extLst>
            <a:ext uri="{FF2B5EF4-FFF2-40B4-BE49-F238E27FC236}">
              <a16:creationId xmlns:a16="http://schemas.microsoft.com/office/drawing/2014/main" xmlns="" id="{27B0F795-BB0B-4167-A4F1-A9B3B671605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897" name="Text Box 3">
          <a:extLst>
            <a:ext uri="{FF2B5EF4-FFF2-40B4-BE49-F238E27FC236}">
              <a16:creationId xmlns:a16="http://schemas.microsoft.com/office/drawing/2014/main" xmlns="" id="{85B9ACC2-793F-48A6-A865-9703360A7D5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898" name="Text Box 3">
          <a:extLst>
            <a:ext uri="{FF2B5EF4-FFF2-40B4-BE49-F238E27FC236}">
              <a16:creationId xmlns:a16="http://schemas.microsoft.com/office/drawing/2014/main" xmlns="" id="{A3F8D64F-0E86-4177-B83B-E434412B8DA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899" name="Text Box 3">
          <a:extLst>
            <a:ext uri="{FF2B5EF4-FFF2-40B4-BE49-F238E27FC236}">
              <a16:creationId xmlns:a16="http://schemas.microsoft.com/office/drawing/2014/main" xmlns="" id="{6C9BB7C6-919B-44C8-8A5B-905495B86C0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00" name="Text Box 3">
          <a:extLst>
            <a:ext uri="{FF2B5EF4-FFF2-40B4-BE49-F238E27FC236}">
              <a16:creationId xmlns:a16="http://schemas.microsoft.com/office/drawing/2014/main" xmlns="" id="{EAA0F393-8FA2-48C6-9AC4-6F632A98A7D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01" name="Text Box 3">
          <a:extLst>
            <a:ext uri="{FF2B5EF4-FFF2-40B4-BE49-F238E27FC236}">
              <a16:creationId xmlns:a16="http://schemas.microsoft.com/office/drawing/2014/main" xmlns="" id="{3942E4FD-D483-4C78-9F12-6ED900778F8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02" name="Text Box 3">
          <a:extLst>
            <a:ext uri="{FF2B5EF4-FFF2-40B4-BE49-F238E27FC236}">
              <a16:creationId xmlns:a16="http://schemas.microsoft.com/office/drawing/2014/main" xmlns="" id="{F345B6CE-AC48-4EAA-A6DA-6ECF2352F84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03" name="Text Box 3">
          <a:extLst>
            <a:ext uri="{FF2B5EF4-FFF2-40B4-BE49-F238E27FC236}">
              <a16:creationId xmlns:a16="http://schemas.microsoft.com/office/drawing/2014/main" xmlns="" id="{F810AF78-D5B6-457A-B141-611142C9CA9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04" name="Text Box 3">
          <a:extLst>
            <a:ext uri="{FF2B5EF4-FFF2-40B4-BE49-F238E27FC236}">
              <a16:creationId xmlns:a16="http://schemas.microsoft.com/office/drawing/2014/main" xmlns="" id="{90CD4EC3-B89A-48BF-87BB-7903EF16C89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05" name="Text Box 3">
          <a:extLst>
            <a:ext uri="{FF2B5EF4-FFF2-40B4-BE49-F238E27FC236}">
              <a16:creationId xmlns:a16="http://schemas.microsoft.com/office/drawing/2014/main" xmlns="" id="{4C318180-5A01-4088-8CC0-963C0871313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06" name="Text Box 3">
          <a:extLst>
            <a:ext uri="{FF2B5EF4-FFF2-40B4-BE49-F238E27FC236}">
              <a16:creationId xmlns:a16="http://schemas.microsoft.com/office/drawing/2014/main" xmlns="" id="{FE66D5C1-DC4A-4E90-8506-212AAA5417D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07" name="Text Box 3">
          <a:extLst>
            <a:ext uri="{FF2B5EF4-FFF2-40B4-BE49-F238E27FC236}">
              <a16:creationId xmlns:a16="http://schemas.microsoft.com/office/drawing/2014/main" xmlns="" id="{830AD224-6D17-466A-ACEB-E29B140E3AD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xmlns="" id="{54B18507-ACDD-4BC2-9DF1-E67A0E5C440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09" name="Text Box 3">
          <a:extLst>
            <a:ext uri="{FF2B5EF4-FFF2-40B4-BE49-F238E27FC236}">
              <a16:creationId xmlns:a16="http://schemas.microsoft.com/office/drawing/2014/main" xmlns="" id="{1E39F452-8207-436A-A34D-AB380104370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10" name="Text Box 3">
          <a:extLst>
            <a:ext uri="{FF2B5EF4-FFF2-40B4-BE49-F238E27FC236}">
              <a16:creationId xmlns:a16="http://schemas.microsoft.com/office/drawing/2014/main" xmlns="" id="{B882050D-3FE0-4DA9-B1D5-52373D054A9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11" name="Text Box 3">
          <a:extLst>
            <a:ext uri="{FF2B5EF4-FFF2-40B4-BE49-F238E27FC236}">
              <a16:creationId xmlns:a16="http://schemas.microsoft.com/office/drawing/2014/main" xmlns="" id="{D3CED203-3B7B-4D60-AD55-0E8AF87512A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12" name="Text Box 3">
          <a:extLst>
            <a:ext uri="{FF2B5EF4-FFF2-40B4-BE49-F238E27FC236}">
              <a16:creationId xmlns:a16="http://schemas.microsoft.com/office/drawing/2014/main" xmlns="" id="{D01E0921-51ED-48C0-95C8-278FA30C9AB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13" name="Text Box 3">
          <a:extLst>
            <a:ext uri="{FF2B5EF4-FFF2-40B4-BE49-F238E27FC236}">
              <a16:creationId xmlns:a16="http://schemas.microsoft.com/office/drawing/2014/main" xmlns="" id="{573EA8F3-77FC-4C3B-8017-3A43CF2148F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14" name="Text Box 3">
          <a:extLst>
            <a:ext uri="{FF2B5EF4-FFF2-40B4-BE49-F238E27FC236}">
              <a16:creationId xmlns:a16="http://schemas.microsoft.com/office/drawing/2014/main" xmlns="" id="{12F42DC4-85AF-47F7-AFA3-656276325EE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xmlns="" id="{01AA1E75-25A5-448C-A866-4B8348B3AF1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16" name="Text Box 3">
          <a:extLst>
            <a:ext uri="{FF2B5EF4-FFF2-40B4-BE49-F238E27FC236}">
              <a16:creationId xmlns:a16="http://schemas.microsoft.com/office/drawing/2014/main" xmlns="" id="{811DC373-A2EC-4014-803A-6A3EC7A6D02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17" name="Text Box 3">
          <a:extLst>
            <a:ext uri="{FF2B5EF4-FFF2-40B4-BE49-F238E27FC236}">
              <a16:creationId xmlns:a16="http://schemas.microsoft.com/office/drawing/2014/main" xmlns="" id="{AAAC782B-F82D-4C17-BFA7-DF16ECEE5F2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18" name="Text Box 3">
          <a:extLst>
            <a:ext uri="{FF2B5EF4-FFF2-40B4-BE49-F238E27FC236}">
              <a16:creationId xmlns:a16="http://schemas.microsoft.com/office/drawing/2014/main" xmlns="" id="{3B1795D9-E422-461E-8BA8-EEF2A037A9F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19" name="Text Box 3">
          <a:extLst>
            <a:ext uri="{FF2B5EF4-FFF2-40B4-BE49-F238E27FC236}">
              <a16:creationId xmlns:a16="http://schemas.microsoft.com/office/drawing/2014/main" xmlns="" id="{16271E2E-6E90-43BC-9696-88032A3FEC8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20" name="Text Box 3">
          <a:extLst>
            <a:ext uri="{FF2B5EF4-FFF2-40B4-BE49-F238E27FC236}">
              <a16:creationId xmlns:a16="http://schemas.microsoft.com/office/drawing/2014/main" xmlns="" id="{ECA35BF8-9E8D-463B-8A47-D198D1A33C1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21" name="Text Box 3">
          <a:extLst>
            <a:ext uri="{FF2B5EF4-FFF2-40B4-BE49-F238E27FC236}">
              <a16:creationId xmlns:a16="http://schemas.microsoft.com/office/drawing/2014/main" xmlns="" id="{45685C86-7ADD-4F7C-ABFF-72F6114AC9C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22" name="Text Box 3">
          <a:extLst>
            <a:ext uri="{FF2B5EF4-FFF2-40B4-BE49-F238E27FC236}">
              <a16:creationId xmlns:a16="http://schemas.microsoft.com/office/drawing/2014/main" xmlns="" id="{5AD6DDB9-369C-43BA-BF3F-8ACD73A8FD6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23" name="Text Box 3">
          <a:extLst>
            <a:ext uri="{FF2B5EF4-FFF2-40B4-BE49-F238E27FC236}">
              <a16:creationId xmlns:a16="http://schemas.microsoft.com/office/drawing/2014/main" xmlns="" id="{4FA33756-51E7-4C5A-96C4-F6E76CA7EEE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24" name="Text Box 3">
          <a:extLst>
            <a:ext uri="{FF2B5EF4-FFF2-40B4-BE49-F238E27FC236}">
              <a16:creationId xmlns:a16="http://schemas.microsoft.com/office/drawing/2014/main" xmlns="" id="{90626B06-ECC0-472F-97B8-599B617310F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25" name="Text Box 3">
          <a:extLst>
            <a:ext uri="{FF2B5EF4-FFF2-40B4-BE49-F238E27FC236}">
              <a16:creationId xmlns:a16="http://schemas.microsoft.com/office/drawing/2014/main" xmlns="" id="{A2A6D06D-429C-46B6-B8A1-AEBD81267A2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26" name="Text Box 3">
          <a:extLst>
            <a:ext uri="{FF2B5EF4-FFF2-40B4-BE49-F238E27FC236}">
              <a16:creationId xmlns:a16="http://schemas.microsoft.com/office/drawing/2014/main" xmlns="" id="{91C75DDF-486B-48D7-A896-08EDED2F3FC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27" name="Text Box 3">
          <a:extLst>
            <a:ext uri="{FF2B5EF4-FFF2-40B4-BE49-F238E27FC236}">
              <a16:creationId xmlns:a16="http://schemas.microsoft.com/office/drawing/2014/main" xmlns="" id="{0B2AE7EE-E250-4043-A8FC-49BC9B3B73B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28" name="Text Box 3">
          <a:extLst>
            <a:ext uri="{FF2B5EF4-FFF2-40B4-BE49-F238E27FC236}">
              <a16:creationId xmlns:a16="http://schemas.microsoft.com/office/drawing/2014/main" xmlns="" id="{75603E4D-7E12-4D35-A1C2-95E17B36F0D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29" name="Text Box 3">
          <a:extLst>
            <a:ext uri="{FF2B5EF4-FFF2-40B4-BE49-F238E27FC236}">
              <a16:creationId xmlns:a16="http://schemas.microsoft.com/office/drawing/2014/main" xmlns="" id="{38DC80AA-20BD-4BDA-A2BC-7A3AE936A79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30" name="Text Box 3">
          <a:extLst>
            <a:ext uri="{FF2B5EF4-FFF2-40B4-BE49-F238E27FC236}">
              <a16:creationId xmlns:a16="http://schemas.microsoft.com/office/drawing/2014/main" xmlns="" id="{C2D44CB6-FFD9-4E10-A750-B65BBE634FC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31" name="Text Box 3">
          <a:extLst>
            <a:ext uri="{FF2B5EF4-FFF2-40B4-BE49-F238E27FC236}">
              <a16:creationId xmlns:a16="http://schemas.microsoft.com/office/drawing/2014/main" xmlns="" id="{8203614C-2937-4BF7-A29C-E2EA53F068B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32" name="Text Box 3">
          <a:extLst>
            <a:ext uri="{FF2B5EF4-FFF2-40B4-BE49-F238E27FC236}">
              <a16:creationId xmlns:a16="http://schemas.microsoft.com/office/drawing/2014/main" xmlns="" id="{1C5AD470-7858-48A7-A8AA-A528F9E5C4B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33" name="Text Box 3">
          <a:extLst>
            <a:ext uri="{FF2B5EF4-FFF2-40B4-BE49-F238E27FC236}">
              <a16:creationId xmlns:a16="http://schemas.microsoft.com/office/drawing/2014/main" xmlns="" id="{5565AFFE-5F01-4A4C-85F8-2B6BDF01B30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34" name="Text Box 3">
          <a:extLst>
            <a:ext uri="{FF2B5EF4-FFF2-40B4-BE49-F238E27FC236}">
              <a16:creationId xmlns:a16="http://schemas.microsoft.com/office/drawing/2014/main" xmlns="" id="{91F145F5-E97A-452E-AFFA-8961485D1A8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35" name="Text Box 3">
          <a:extLst>
            <a:ext uri="{FF2B5EF4-FFF2-40B4-BE49-F238E27FC236}">
              <a16:creationId xmlns:a16="http://schemas.microsoft.com/office/drawing/2014/main" xmlns="" id="{00FB4F09-2044-48C2-B0BA-EE04C45348F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xmlns="" id="{7E663D83-A1F6-4D67-9112-8E9D24D4401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37" name="Text Box 3">
          <a:extLst>
            <a:ext uri="{FF2B5EF4-FFF2-40B4-BE49-F238E27FC236}">
              <a16:creationId xmlns:a16="http://schemas.microsoft.com/office/drawing/2014/main" xmlns="" id="{29D0C851-84BB-4FC8-B56B-C026784E3D6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38" name="Text Box 3">
          <a:extLst>
            <a:ext uri="{FF2B5EF4-FFF2-40B4-BE49-F238E27FC236}">
              <a16:creationId xmlns:a16="http://schemas.microsoft.com/office/drawing/2014/main" xmlns="" id="{C0CF3C02-781D-4247-97DD-9E44385287B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39" name="Text Box 3">
          <a:extLst>
            <a:ext uri="{FF2B5EF4-FFF2-40B4-BE49-F238E27FC236}">
              <a16:creationId xmlns:a16="http://schemas.microsoft.com/office/drawing/2014/main" xmlns="" id="{FF1AD0E3-C407-45EC-B3D8-1A0AEEAD1BD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40" name="Text Box 3">
          <a:extLst>
            <a:ext uri="{FF2B5EF4-FFF2-40B4-BE49-F238E27FC236}">
              <a16:creationId xmlns:a16="http://schemas.microsoft.com/office/drawing/2014/main" xmlns="" id="{53ECBF68-4157-4325-AC22-73EC2FAE651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41" name="Text Box 3">
          <a:extLst>
            <a:ext uri="{FF2B5EF4-FFF2-40B4-BE49-F238E27FC236}">
              <a16:creationId xmlns:a16="http://schemas.microsoft.com/office/drawing/2014/main" xmlns="" id="{34490082-B8F3-4E15-8EE9-73E2E4147C6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42" name="Text Box 3">
          <a:extLst>
            <a:ext uri="{FF2B5EF4-FFF2-40B4-BE49-F238E27FC236}">
              <a16:creationId xmlns:a16="http://schemas.microsoft.com/office/drawing/2014/main" xmlns="" id="{7676C53F-4A72-483A-AFE7-48C167F84C6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xmlns="" id="{305F4AD7-1460-4770-9141-5BB334D66F9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44" name="Text Box 3">
          <a:extLst>
            <a:ext uri="{FF2B5EF4-FFF2-40B4-BE49-F238E27FC236}">
              <a16:creationId xmlns:a16="http://schemas.microsoft.com/office/drawing/2014/main" xmlns="" id="{00B7BBC6-2A44-49A4-AE68-71F4E07F7D0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45" name="Text Box 3">
          <a:extLst>
            <a:ext uri="{FF2B5EF4-FFF2-40B4-BE49-F238E27FC236}">
              <a16:creationId xmlns:a16="http://schemas.microsoft.com/office/drawing/2014/main" xmlns="" id="{1B1BCA4C-AF8A-430A-AADC-55DA5EB85CB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46" name="Text Box 3">
          <a:extLst>
            <a:ext uri="{FF2B5EF4-FFF2-40B4-BE49-F238E27FC236}">
              <a16:creationId xmlns:a16="http://schemas.microsoft.com/office/drawing/2014/main" xmlns="" id="{CD11171A-E896-4150-A0AA-7347F046497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47" name="Text Box 3">
          <a:extLst>
            <a:ext uri="{FF2B5EF4-FFF2-40B4-BE49-F238E27FC236}">
              <a16:creationId xmlns:a16="http://schemas.microsoft.com/office/drawing/2014/main" xmlns="" id="{283085E6-9517-4AF6-8936-C4228710451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48" name="Text Box 3">
          <a:extLst>
            <a:ext uri="{FF2B5EF4-FFF2-40B4-BE49-F238E27FC236}">
              <a16:creationId xmlns:a16="http://schemas.microsoft.com/office/drawing/2014/main" xmlns="" id="{E6CE58A2-CCE8-44D8-BA1D-D911E3A7372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49" name="Text Box 3">
          <a:extLst>
            <a:ext uri="{FF2B5EF4-FFF2-40B4-BE49-F238E27FC236}">
              <a16:creationId xmlns:a16="http://schemas.microsoft.com/office/drawing/2014/main" xmlns="" id="{EAB3C407-8FAE-49F9-9804-93CA4731D6A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xmlns="" id="{73F214EE-2A6C-451C-93EE-FC3CC928755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51" name="Text Box 3">
          <a:extLst>
            <a:ext uri="{FF2B5EF4-FFF2-40B4-BE49-F238E27FC236}">
              <a16:creationId xmlns:a16="http://schemas.microsoft.com/office/drawing/2014/main" xmlns="" id="{FA9BC3EE-F52E-4DD0-B357-11090BEB4EE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52" name="Text Box 3">
          <a:extLst>
            <a:ext uri="{FF2B5EF4-FFF2-40B4-BE49-F238E27FC236}">
              <a16:creationId xmlns:a16="http://schemas.microsoft.com/office/drawing/2014/main" xmlns="" id="{73C7B73C-3766-4457-B781-EA64B07ABAF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53" name="Text Box 3">
          <a:extLst>
            <a:ext uri="{FF2B5EF4-FFF2-40B4-BE49-F238E27FC236}">
              <a16:creationId xmlns:a16="http://schemas.microsoft.com/office/drawing/2014/main" xmlns="" id="{B7E2E485-20AA-457E-BABE-96EE11F35F1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54" name="Text Box 3">
          <a:extLst>
            <a:ext uri="{FF2B5EF4-FFF2-40B4-BE49-F238E27FC236}">
              <a16:creationId xmlns:a16="http://schemas.microsoft.com/office/drawing/2014/main" xmlns="" id="{AE06DB7A-0E4C-499A-834C-4AC5B87A456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55" name="Text Box 3">
          <a:extLst>
            <a:ext uri="{FF2B5EF4-FFF2-40B4-BE49-F238E27FC236}">
              <a16:creationId xmlns:a16="http://schemas.microsoft.com/office/drawing/2014/main" xmlns="" id="{B0164B19-16FC-431D-BD65-E16F580B1F3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56" name="Text Box 3">
          <a:extLst>
            <a:ext uri="{FF2B5EF4-FFF2-40B4-BE49-F238E27FC236}">
              <a16:creationId xmlns:a16="http://schemas.microsoft.com/office/drawing/2014/main" xmlns="" id="{61E0FF6F-F9BE-42AC-81DC-AB6890437B7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57" name="Text Box 3">
          <a:extLst>
            <a:ext uri="{FF2B5EF4-FFF2-40B4-BE49-F238E27FC236}">
              <a16:creationId xmlns:a16="http://schemas.microsoft.com/office/drawing/2014/main" xmlns="" id="{0FFD309E-AC35-4951-8676-ED1AF03AE21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58" name="Text Box 3">
          <a:extLst>
            <a:ext uri="{FF2B5EF4-FFF2-40B4-BE49-F238E27FC236}">
              <a16:creationId xmlns:a16="http://schemas.microsoft.com/office/drawing/2014/main" xmlns="" id="{B675D494-1D5F-4738-8571-1494C8BC110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59" name="Text Box 3">
          <a:extLst>
            <a:ext uri="{FF2B5EF4-FFF2-40B4-BE49-F238E27FC236}">
              <a16:creationId xmlns:a16="http://schemas.microsoft.com/office/drawing/2014/main" xmlns="" id="{29B2B507-973E-4F2C-8F80-D9638002EF6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60" name="Text Box 3">
          <a:extLst>
            <a:ext uri="{FF2B5EF4-FFF2-40B4-BE49-F238E27FC236}">
              <a16:creationId xmlns:a16="http://schemas.microsoft.com/office/drawing/2014/main" xmlns="" id="{926C1F2D-0759-4026-BE33-80C63E08BB6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61" name="Text Box 3">
          <a:extLst>
            <a:ext uri="{FF2B5EF4-FFF2-40B4-BE49-F238E27FC236}">
              <a16:creationId xmlns:a16="http://schemas.microsoft.com/office/drawing/2014/main" xmlns="" id="{B72D52B5-722A-4D28-A106-61E8F7FA77D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1962" name="Text Box 3">
          <a:extLst>
            <a:ext uri="{FF2B5EF4-FFF2-40B4-BE49-F238E27FC236}">
              <a16:creationId xmlns:a16="http://schemas.microsoft.com/office/drawing/2014/main" xmlns="" id="{2DF138B4-550C-439C-AB19-9F4C0319A169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1963" name="Text Box 3">
          <a:extLst>
            <a:ext uri="{FF2B5EF4-FFF2-40B4-BE49-F238E27FC236}">
              <a16:creationId xmlns:a16="http://schemas.microsoft.com/office/drawing/2014/main" xmlns="" id="{D1EC636F-B915-4482-BEFA-3524AE44E250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1964" name="Text Box 3">
          <a:extLst>
            <a:ext uri="{FF2B5EF4-FFF2-40B4-BE49-F238E27FC236}">
              <a16:creationId xmlns:a16="http://schemas.microsoft.com/office/drawing/2014/main" xmlns="" id="{72BBE45D-AA0D-4CAA-8C5F-8F4427C81217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1965" name="Text Box 3">
          <a:extLst>
            <a:ext uri="{FF2B5EF4-FFF2-40B4-BE49-F238E27FC236}">
              <a16:creationId xmlns:a16="http://schemas.microsoft.com/office/drawing/2014/main" xmlns="" id="{657DE10A-5620-4E58-BD95-76E51C909AD3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1966" name="Text Box 3">
          <a:extLst>
            <a:ext uri="{FF2B5EF4-FFF2-40B4-BE49-F238E27FC236}">
              <a16:creationId xmlns:a16="http://schemas.microsoft.com/office/drawing/2014/main" xmlns="" id="{707442D1-9A97-46D3-8D94-D09EBB3561A6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1967" name="Text Box 3">
          <a:extLst>
            <a:ext uri="{FF2B5EF4-FFF2-40B4-BE49-F238E27FC236}">
              <a16:creationId xmlns:a16="http://schemas.microsoft.com/office/drawing/2014/main" xmlns="" id="{102FAD4F-432C-4A81-9295-7D0C59000261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1968" name="Text Box 3">
          <a:extLst>
            <a:ext uri="{FF2B5EF4-FFF2-40B4-BE49-F238E27FC236}">
              <a16:creationId xmlns:a16="http://schemas.microsoft.com/office/drawing/2014/main" xmlns="" id="{B416D29D-54D3-4BCC-AE1C-1E742A63430F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1969" name="Text Box 3">
          <a:extLst>
            <a:ext uri="{FF2B5EF4-FFF2-40B4-BE49-F238E27FC236}">
              <a16:creationId xmlns:a16="http://schemas.microsoft.com/office/drawing/2014/main" xmlns="" id="{A82B1EC0-59EF-40CB-B149-4F91FB1C701C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1970" name="Text Box 3">
          <a:extLst>
            <a:ext uri="{FF2B5EF4-FFF2-40B4-BE49-F238E27FC236}">
              <a16:creationId xmlns:a16="http://schemas.microsoft.com/office/drawing/2014/main" xmlns="" id="{446E87F9-F042-4FAF-B11E-6BF1D4C2E910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1971" name="Text Box 3">
          <a:extLst>
            <a:ext uri="{FF2B5EF4-FFF2-40B4-BE49-F238E27FC236}">
              <a16:creationId xmlns:a16="http://schemas.microsoft.com/office/drawing/2014/main" xmlns="" id="{65037DD1-82C3-4AEC-AB73-EE53F2820B64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1972" name="Text Box 3">
          <a:extLst>
            <a:ext uri="{FF2B5EF4-FFF2-40B4-BE49-F238E27FC236}">
              <a16:creationId xmlns:a16="http://schemas.microsoft.com/office/drawing/2014/main" xmlns="" id="{4352EBCC-9755-4413-AF8D-C98E136A6000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1973" name="Text Box 3">
          <a:extLst>
            <a:ext uri="{FF2B5EF4-FFF2-40B4-BE49-F238E27FC236}">
              <a16:creationId xmlns:a16="http://schemas.microsoft.com/office/drawing/2014/main" xmlns="" id="{940FB61F-1559-498B-A0C8-BD9C2B31F2AF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1974" name="Text Box 3">
          <a:extLst>
            <a:ext uri="{FF2B5EF4-FFF2-40B4-BE49-F238E27FC236}">
              <a16:creationId xmlns:a16="http://schemas.microsoft.com/office/drawing/2014/main" xmlns="" id="{A5B2F92A-1A41-489D-AE7E-E6147DD61825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75" name="Text Box 3">
          <a:extLst>
            <a:ext uri="{FF2B5EF4-FFF2-40B4-BE49-F238E27FC236}">
              <a16:creationId xmlns:a16="http://schemas.microsoft.com/office/drawing/2014/main" xmlns="" id="{3F8A2D0B-322C-47FB-9C4F-756391CDFEB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76" name="Text Box 3">
          <a:extLst>
            <a:ext uri="{FF2B5EF4-FFF2-40B4-BE49-F238E27FC236}">
              <a16:creationId xmlns:a16="http://schemas.microsoft.com/office/drawing/2014/main" xmlns="" id="{DC967CFC-37F3-4340-AF2D-BC882684A2B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77" name="Text Box 3">
          <a:extLst>
            <a:ext uri="{FF2B5EF4-FFF2-40B4-BE49-F238E27FC236}">
              <a16:creationId xmlns:a16="http://schemas.microsoft.com/office/drawing/2014/main" xmlns="" id="{3CCAEEC2-567E-468F-ABF8-EA40B56893D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78" name="Text Box 3">
          <a:extLst>
            <a:ext uri="{FF2B5EF4-FFF2-40B4-BE49-F238E27FC236}">
              <a16:creationId xmlns:a16="http://schemas.microsoft.com/office/drawing/2014/main" xmlns="" id="{C238EF26-4FC0-439C-B4B1-92398C8CB1A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79" name="Text Box 3">
          <a:extLst>
            <a:ext uri="{FF2B5EF4-FFF2-40B4-BE49-F238E27FC236}">
              <a16:creationId xmlns:a16="http://schemas.microsoft.com/office/drawing/2014/main" xmlns="" id="{CD093966-BADB-41B5-87E9-8FBBBE936D0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80" name="Text Box 3">
          <a:extLst>
            <a:ext uri="{FF2B5EF4-FFF2-40B4-BE49-F238E27FC236}">
              <a16:creationId xmlns:a16="http://schemas.microsoft.com/office/drawing/2014/main" xmlns="" id="{6ABE4C91-CC29-41C9-87EC-2FF481EB1D2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81" name="Text Box 3">
          <a:extLst>
            <a:ext uri="{FF2B5EF4-FFF2-40B4-BE49-F238E27FC236}">
              <a16:creationId xmlns:a16="http://schemas.microsoft.com/office/drawing/2014/main" xmlns="" id="{AFC00CE1-D389-4047-AF8A-D687CE49003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82" name="Text Box 3">
          <a:extLst>
            <a:ext uri="{FF2B5EF4-FFF2-40B4-BE49-F238E27FC236}">
              <a16:creationId xmlns:a16="http://schemas.microsoft.com/office/drawing/2014/main" xmlns="" id="{ED12A350-3804-4D9E-BD12-707CACF5972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83" name="Text Box 3">
          <a:extLst>
            <a:ext uri="{FF2B5EF4-FFF2-40B4-BE49-F238E27FC236}">
              <a16:creationId xmlns:a16="http://schemas.microsoft.com/office/drawing/2014/main" xmlns="" id="{71053CCA-7B71-48D7-B446-61BECA9CF1C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84" name="Text Box 3">
          <a:extLst>
            <a:ext uri="{FF2B5EF4-FFF2-40B4-BE49-F238E27FC236}">
              <a16:creationId xmlns:a16="http://schemas.microsoft.com/office/drawing/2014/main" xmlns="" id="{440219C5-F9A0-42B7-94AD-802B4E5A7DE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xmlns="" id="{F40308AD-B854-4EC8-A476-199EFC3A8C1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86" name="Text Box 3">
          <a:extLst>
            <a:ext uri="{FF2B5EF4-FFF2-40B4-BE49-F238E27FC236}">
              <a16:creationId xmlns:a16="http://schemas.microsoft.com/office/drawing/2014/main" xmlns="" id="{FFCB514E-D015-4EE8-B05B-A2E7D59975F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87" name="Text Box 3">
          <a:extLst>
            <a:ext uri="{FF2B5EF4-FFF2-40B4-BE49-F238E27FC236}">
              <a16:creationId xmlns:a16="http://schemas.microsoft.com/office/drawing/2014/main" xmlns="" id="{9DF69A7B-3170-42E5-AA36-D2B10DECCDA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88" name="Text Box 3">
          <a:extLst>
            <a:ext uri="{FF2B5EF4-FFF2-40B4-BE49-F238E27FC236}">
              <a16:creationId xmlns:a16="http://schemas.microsoft.com/office/drawing/2014/main" xmlns="" id="{68ED9DFF-3A26-4AAF-8EC6-374824A0B3F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89" name="Text Box 3">
          <a:extLst>
            <a:ext uri="{FF2B5EF4-FFF2-40B4-BE49-F238E27FC236}">
              <a16:creationId xmlns:a16="http://schemas.microsoft.com/office/drawing/2014/main" xmlns="" id="{1457552A-1CC2-4A79-BB14-37636DAF4A9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90" name="Text Box 3">
          <a:extLst>
            <a:ext uri="{FF2B5EF4-FFF2-40B4-BE49-F238E27FC236}">
              <a16:creationId xmlns:a16="http://schemas.microsoft.com/office/drawing/2014/main" xmlns="" id="{9F707929-098A-4B94-9B6F-378F79D63E9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91" name="Text Box 3">
          <a:extLst>
            <a:ext uri="{FF2B5EF4-FFF2-40B4-BE49-F238E27FC236}">
              <a16:creationId xmlns:a16="http://schemas.microsoft.com/office/drawing/2014/main" xmlns="" id="{4460DC4C-2AAE-4926-992D-46505E6D9AF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xmlns="" id="{652FB35E-5CC7-4128-9E99-A8FBEFDD5CC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93" name="Text Box 3">
          <a:extLst>
            <a:ext uri="{FF2B5EF4-FFF2-40B4-BE49-F238E27FC236}">
              <a16:creationId xmlns:a16="http://schemas.microsoft.com/office/drawing/2014/main" xmlns="" id="{5022E6B0-2FFE-49D3-BA38-723BBB97D17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94" name="Text Box 3">
          <a:extLst>
            <a:ext uri="{FF2B5EF4-FFF2-40B4-BE49-F238E27FC236}">
              <a16:creationId xmlns:a16="http://schemas.microsoft.com/office/drawing/2014/main" xmlns="" id="{15B93F7C-5681-4566-A99C-F195873FE57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95" name="Text Box 3">
          <a:extLst>
            <a:ext uri="{FF2B5EF4-FFF2-40B4-BE49-F238E27FC236}">
              <a16:creationId xmlns:a16="http://schemas.microsoft.com/office/drawing/2014/main" xmlns="" id="{E5F2876C-F5D8-4203-BECE-0D9CCE4AAE1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96" name="Text Box 3">
          <a:extLst>
            <a:ext uri="{FF2B5EF4-FFF2-40B4-BE49-F238E27FC236}">
              <a16:creationId xmlns:a16="http://schemas.microsoft.com/office/drawing/2014/main" xmlns="" id="{55DCA465-067D-4934-8C7E-122088204C2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97" name="Text Box 3">
          <a:extLst>
            <a:ext uri="{FF2B5EF4-FFF2-40B4-BE49-F238E27FC236}">
              <a16:creationId xmlns:a16="http://schemas.microsoft.com/office/drawing/2014/main" xmlns="" id="{CD6E0C47-96C5-450D-A972-CDFC961CA48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1998" name="Text Box 3">
          <a:extLst>
            <a:ext uri="{FF2B5EF4-FFF2-40B4-BE49-F238E27FC236}">
              <a16:creationId xmlns:a16="http://schemas.microsoft.com/office/drawing/2014/main" xmlns="" id="{888A3746-4E12-4A56-958B-EB585E56A0D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xmlns="" id="{68437F55-B79C-4ABE-9F63-896E4A1FB14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00" name="Text Box 3">
          <a:extLst>
            <a:ext uri="{FF2B5EF4-FFF2-40B4-BE49-F238E27FC236}">
              <a16:creationId xmlns:a16="http://schemas.microsoft.com/office/drawing/2014/main" xmlns="" id="{572017C1-8081-42B8-A34E-78842CA22A6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01" name="Text Box 3">
          <a:extLst>
            <a:ext uri="{FF2B5EF4-FFF2-40B4-BE49-F238E27FC236}">
              <a16:creationId xmlns:a16="http://schemas.microsoft.com/office/drawing/2014/main" xmlns="" id="{A43C6199-D633-4A9B-9E7A-46BBFD56C9D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02" name="Text Box 3">
          <a:extLst>
            <a:ext uri="{FF2B5EF4-FFF2-40B4-BE49-F238E27FC236}">
              <a16:creationId xmlns:a16="http://schemas.microsoft.com/office/drawing/2014/main" xmlns="" id="{8A9A6E31-C8FE-43B7-8E5B-6ABD65A4908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03" name="Text Box 3">
          <a:extLst>
            <a:ext uri="{FF2B5EF4-FFF2-40B4-BE49-F238E27FC236}">
              <a16:creationId xmlns:a16="http://schemas.microsoft.com/office/drawing/2014/main" xmlns="" id="{2C708C37-3102-40A5-A866-3BD4228B563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04" name="Text Box 3">
          <a:extLst>
            <a:ext uri="{FF2B5EF4-FFF2-40B4-BE49-F238E27FC236}">
              <a16:creationId xmlns:a16="http://schemas.microsoft.com/office/drawing/2014/main" xmlns="" id="{464C8BDC-79DA-42A1-A47D-C7E8C82A861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05" name="Text Box 3">
          <a:extLst>
            <a:ext uri="{FF2B5EF4-FFF2-40B4-BE49-F238E27FC236}">
              <a16:creationId xmlns:a16="http://schemas.microsoft.com/office/drawing/2014/main" xmlns="" id="{D68F5A6E-D4B4-415C-9F6B-5D126F0D8F2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xmlns="" id="{484E35EF-CB9A-4938-9A5B-13E45FA212C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07" name="Text Box 3">
          <a:extLst>
            <a:ext uri="{FF2B5EF4-FFF2-40B4-BE49-F238E27FC236}">
              <a16:creationId xmlns:a16="http://schemas.microsoft.com/office/drawing/2014/main" xmlns="" id="{072CDF28-43D0-4C8B-B49A-E393ED38500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08" name="Text Box 3">
          <a:extLst>
            <a:ext uri="{FF2B5EF4-FFF2-40B4-BE49-F238E27FC236}">
              <a16:creationId xmlns:a16="http://schemas.microsoft.com/office/drawing/2014/main" xmlns="" id="{390246D7-70C1-431E-8204-A93D487FC8B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09" name="Text Box 3">
          <a:extLst>
            <a:ext uri="{FF2B5EF4-FFF2-40B4-BE49-F238E27FC236}">
              <a16:creationId xmlns:a16="http://schemas.microsoft.com/office/drawing/2014/main" xmlns="" id="{6783CADC-3EBA-4AE0-9DC2-45F8B3062DF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10" name="Text Box 3">
          <a:extLst>
            <a:ext uri="{FF2B5EF4-FFF2-40B4-BE49-F238E27FC236}">
              <a16:creationId xmlns:a16="http://schemas.microsoft.com/office/drawing/2014/main" xmlns="" id="{ECF179E2-0158-4CBF-93EF-01A88EAEC2B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11" name="Text Box 3">
          <a:extLst>
            <a:ext uri="{FF2B5EF4-FFF2-40B4-BE49-F238E27FC236}">
              <a16:creationId xmlns:a16="http://schemas.microsoft.com/office/drawing/2014/main" xmlns="" id="{AF08DAEF-2476-4C3E-B615-BA3368777AF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12" name="Text Box 3">
          <a:extLst>
            <a:ext uri="{FF2B5EF4-FFF2-40B4-BE49-F238E27FC236}">
              <a16:creationId xmlns:a16="http://schemas.microsoft.com/office/drawing/2014/main" xmlns="" id="{8850F13E-21B1-4E9E-B3FB-117B008804C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xmlns="" id="{30759BCA-A1DB-4825-B3B2-B2319AF9B84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14" name="Text Box 3">
          <a:extLst>
            <a:ext uri="{FF2B5EF4-FFF2-40B4-BE49-F238E27FC236}">
              <a16:creationId xmlns:a16="http://schemas.microsoft.com/office/drawing/2014/main" xmlns="" id="{54AD6453-5D8F-4EAB-8CC7-9A03D579998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15" name="Text Box 3">
          <a:extLst>
            <a:ext uri="{FF2B5EF4-FFF2-40B4-BE49-F238E27FC236}">
              <a16:creationId xmlns:a16="http://schemas.microsoft.com/office/drawing/2014/main" xmlns="" id="{5A6CED0A-B3FB-487F-8E99-255367FD78B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16" name="Text Box 3">
          <a:extLst>
            <a:ext uri="{FF2B5EF4-FFF2-40B4-BE49-F238E27FC236}">
              <a16:creationId xmlns:a16="http://schemas.microsoft.com/office/drawing/2014/main" xmlns="" id="{1CD6DC48-5044-4A59-86A3-63EC2B22C27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17" name="Text Box 3">
          <a:extLst>
            <a:ext uri="{FF2B5EF4-FFF2-40B4-BE49-F238E27FC236}">
              <a16:creationId xmlns:a16="http://schemas.microsoft.com/office/drawing/2014/main" xmlns="" id="{A0A58EA0-504B-49D5-BD75-B2D1A1B9972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18" name="Text Box 3">
          <a:extLst>
            <a:ext uri="{FF2B5EF4-FFF2-40B4-BE49-F238E27FC236}">
              <a16:creationId xmlns:a16="http://schemas.microsoft.com/office/drawing/2014/main" xmlns="" id="{0D11E46F-A081-40C9-B60F-7B34B826445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19" name="Text Box 3">
          <a:extLst>
            <a:ext uri="{FF2B5EF4-FFF2-40B4-BE49-F238E27FC236}">
              <a16:creationId xmlns:a16="http://schemas.microsoft.com/office/drawing/2014/main" xmlns="" id="{60A61045-D609-44C1-B85D-B0C76F03E34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20" name="Text Box 3">
          <a:extLst>
            <a:ext uri="{FF2B5EF4-FFF2-40B4-BE49-F238E27FC236}">
              <a16:creationId xmlns:a16="http://schemas.microsoft.com/office/drawing/2014/main" xmlns="" id="{CD85FEB2-8882-4B9C-BEF3-7485136D4BD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21" name="Text Box 3">
          <a:extLst>
            <a:ext uri="{FF2B5EF4-FFF2-40B4-BE49-F238E27FC236}">
              <a16:creationId xmlns:a16="http://schemas.microsoft.com/office/drawing/2014/main" xmlns="" id="{C91431E2-A112-4A1F-B3BD-EC89052878A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22" name="Text Box 3">
          <a:extLst>
            <a:ext uri="{FF2B5EF4-FFF2-40B4-BE49-F238E27FC236}">
              <a16:creationId xmlns:a16="http://schemas.microsoft.com/office/drawing/2014/main" xmlns="" id="{D5DE8A73-3D7F-4295-98FC-4E14406BE50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23" name="Text Box 3">
          <a:extLst>
            <a:ext uri="{FF2B5EF4-FFF2-40B4-BE49-F238E27FC236}">
              <a16:creationId xmlns:a16="http://schemas.microsoft.com/office/drawing/2014/main" xmlns="" id="{3149D0A2-D8A2-460F-A2A9-71A7DCCC58F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24" name="Text Box 3">
          <a:extLst>
            <a:ext uri="{FF2B5EF4-FFF2-40B4-BE49-F238E27FC236}">
              <a16:creationId xmlns:a16="http://schemas.microsoft.com/office/drawing/2014/main" xmlns="" id="{421120E6-D38D-4163-BBA7-B973E87A32E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25" name="Text Box 3">
          <a:extLst>
            <a:ext uri="{FF2B5EF4-FFF2-40B4-BE49-F238E27FC236}">
              <a16:creationId xmlns:a16="http://schemas.microsoft.com/office/drawing/2014/main" xmlns="" id="{96C31DDC-F644-4FF1-8C88-22F6F4ADA97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26" name="Text Box 3">
          <a:extLst>
            <a:ext uri="{FF2B5EF4-FFF2-40B4-BE49-F238E27FC236}">
              <a16:creationId xmlns:a16="http://schemas.microsoft.com/office/drawing/2014/main" xmlns="" id="{EA093D42-2E34-4774-BAED-160117CDC4C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xmlns="" id="{5271EFC0-10B0-4985-8F55-38E9DE616BA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28" name="Text Box 3">
          <a:extLst>
            <a:ext uri="{FF2B5EF4-FFF2-40B4-BE49-F238E27FC236}">
              <a16:creationId xmlns:a16="http://schemas.microsoft.com/office/drawing/2014/main" xmlns="" id="{DC8E55D1-166D-4C16-813E-04D4E46EEEA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29" name="Text Box 3">
          <a:extLst>
            <a:ext uri="{FF2B5EF4-FFF2-40B4-BE49-F238E27FC236}">
              <a16:creationId xmlns:a16="http://schemas.microsoft.com/office/drawing/2014/main" xmlns="" id="{B798C5BB-B7D9-461F-A99A-EA7612A88D1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30" name="Text Box 3">
          <a:extLst>
            <a:ext uri="{FF2B5EF4-FFF2-40B4-BE49-F238E27FC236}">
              <a16:creationId xmlns:a16="http://schemas.microsoft.com/office/drawing/2014/main" xmlns="" id="{6C086004-FE38-4F2B-910F-40412B868E4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31" name="Text Box 3">
          <a:extLst>
            <a:ext uri="{FF2B5EF4-FFF2-40B4-BE49-F238E27FC236}">
              <a16:creationId xmlns:a16="http://schemas.microsoft.com/office/drawing/2014/main" xmlns="" id="{A0604066-C202-4F13-9B12-A2225758FDB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32" name="Text Box 3">
          <a:extLst>
            <a:ext uri="{FF2B5EF4-FFF2-40B4-BE49-F238E27FC236}">
              <a16:creationId xmlns:a16="http://schemas.microsoft.com/office/drawing/2014/main" xmlns="" id="{C387B7DE-A50D-482D-9E5F-9A3DD881EA5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33" name="Text Box 3">
          <a:extLst>
            <a:ext uri="{FF2B5EF4-FFF2-40B4-BE49-F238E27FC236}">
              <a16:creationId xmlns:a16="http://schemas.microsoft.com/office/drawing/2014/main" xmlns="" id="{7352072B-A3DA-4868-A970-14DA00B842D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xmlns="" id="{52302F6C-A10C-4DAD-8FB9-CA4A4FFBBA9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35" name="Text Box 3">
          <a:extLst>
            <a:ext uri="{FF2B5EF4-FFF2-40B4-BE49-F238E27FC236}">
              <a16:creationId xmlns:a16="http://schemas.microsoft.com/office/drawing/2014/main" xmlns="" id="{60CD3E05-9A5F-4A49-8BAF-5A8ED52A7A5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36" name="Text Box 3">
          <a:extLst>
            <a:ext uri="{FF2B5EF4-FFF2-40B4-BE49-F238E27FC236}">
              <a16:creationId xmlns:a16="http://schemas.microsoft.com/office/drawing/2014/main" xmlns="" id="{EBEE5C63-C854-4C6C-94C6-300D5DBBB5F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37" name="Text Box 3">
          <a:extLst>
            <a:ext uri="{FF2B5EF4-FFF2-40B4-BE49-F238E27FC236}">
              <a16:creationId xmlns:a16="http://schemas.microsoft.com/office/drawing/2014/main" xmlns="" id="{29A10683-15C5-4993-81B6-7097D474AB3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38" name="Text Box 3">
          <a:extLst>
            <a:ext uri="{FF2B5EF4-FFF2-40B4-BE49-F238E27FC236}">
              <a16:creationId xmlns:a16="http://schemas.microsoft.com/office/drawing/2014/main" xmlns="" id="{8714DAF9-0870-4626-88A1-D42CB35F04B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39" name="Text Box 3">
          <a:extLst>
            <a:ext uri="{FF2B5EF4-FFF2-40B4-BE49-F238E27FC236}">
              <a16:creationId xmlns:a16="http://schemas.microsoft.com/office/drawing/2014/main" xmlns="" id="{2EEB6E00-0493-474B-8186-5D0F75EDC44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40" name="Text Box 3">
          <a:extLst>
            <a:ext uri="{FF2B5EF4-FFF2-40B4-BE49-F238E27FC236}">
              <a16:creationId xmlns:a16="http://schemas.microsoft.com/office/drawing/2014/main" xmlns="" id="{C3603F95-E9FF-4CA9-BB2B-776271920D3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xmlns="" id="{F7BDB10A-DF32-47D1-8A4C-D1F9758E55E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42" name="Text Box 3">
          <a:extLst>
            <a:ext uri="{FF2B5EF4-FFF2-40B4-BE49-F238E27FC236}">
              <a16:creationId xmlns:a16="http://schemas.microsoft.com/office/drawing/2014/main" xmlns="" id="{431EC8F0-5567-495E-9F2C-6A5B96F0AE8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43" name="Text Box 3">
          <a:extLst>
            <a:ext uri="{FF2B5EF4-FFF2-40B4-BE49-F238E27FC236}">
              <a16:creationId xmlns:a16="http://schemas.microsoft.com/office/drawing/2014/main" xmlns="" id="{7879625E-C6D5-4BCD-AD6B-4D9318A8A02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44" name="Text Box 3">
          <a:extLst>
            <a:ext uri="{FF2B5EF4-FFF2-40B4-BE49-F238E27FC236}">
              <a16:creationId xmlns:a16="http://schemas.microsoft.com/office/drawing/2014/main" xmlns="" id="{385C280D-AAB4-440F-BA33-968AEB6EC18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45" name="Text Box 3">
          <a:extLst>
            <a:ext uri="{FF2B5EF4-FFF2-40B4-BE49-F238E27FC236}">
              <a16:creationId xmlns:a16="http://schemas.microsoft.com/office/drawing/2014/main" xmlns="" id="{C907917E-1A25-482D-84C8-DD64981E7E2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46" name="Text Box 3">
          <a:extLst>
            <a:ext uri="{FF2B5EF4-FFF2-40B4-BE49-F238E27FC236}">
              <a16:creationId xmlns:a16="http://schemas.microsoft.com/office/drawing/2014/main" xmlns="" id="{59A636B0-4CE9-4FAC-8B31-F52A504CE08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47" name="Text Box 3">
          <a:extLst>
            <a:ext uri="{FF2B5EF4-FFF2-40B4-BE49-F238E27FC236}">
              <a16:creationId xmlns:a16="http://schemas.microsoft.com/office/drawing/2014/main" xmlns="" id="{1DF69326-CF63-48DE-9A55-F82BF8A141C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48" name="Text Box 3">
          <a:extLst>
            <a:ext uri="{FF2B5EF4-FFF2-40B4-BE49-F238E27FC236}">
              <a16:creationId xmlns:a16="http://schemas.microsoft.com/office/drawing/2014/main" xmlns="" id="{BA6C20B8-9183-400D-A4D5-176494930C4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49" name="Text Box 3">
          <a:extLst>
            <a:ext uri="{FF2B5EF4-FFF2-40B4-BE49-F238E27FC236}">
              <a16:creationId xmlns:a16="http://schemas.microsoft.com/office/drawing/2014/main" xmlns="" id="{637D204C-4A7D-4198-B9CF-11974BC89E3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50" name="Text Box 3">
          <a:extLst>
            <a:ext uri="{FF2B5EF4-FFF2-40B4-BE49-F238E27FC236}">
              <a16:creationId xmlns:a16="http://schemas.microsoft.com/office/drawing/2014/main" xmlns="" id="{9647E9E9-2DE9-4351-B261-B317873B53C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xmlns="" id="{82795C7D-84EF-4C69-B429-995E789CFD0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52" name="Text Box 3">
          <a:extLst>
            <a:ext uri="{FF2B5EF4-FFF2-40B4-BE49-F238E27FC236}">
              <a16:creationId xmlns:a16="http://schemas.microsoft.com/office/drawing/2014/main" xmlns="" id="{D6FDF690-410D-40FD-9722-9915DB7D9C0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53" name="Text Box 3">
          <a:extLst>
            <a:ext uri="{FF2B5EF4-FFF2-40B4-BE49-F238E27FC236}">
              <a16:creationId xmlns:a16="http://schemas.microsoft.com/office/drawing/2014/main" xmlns="" id="{1540A298-A765-4014-AEC7-A261A2F59D2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54" name="Text Box 3">
          <a:extLst>
            <a:ext uri="{FF2B5EF4-FFF2-40B4-BE49-F238E27FC236}">
              <a16:creationId xmlns:a16="http://schemas.microsoft.com/office/drawing/2014/main" xmlns="" id="{872560FF-E51A-4390-AA81-61B9640D113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55" name="Text Box 3">
          <a:extLst>
            <a:ext uri="{FF2B5EF4-FFF2-40B4-BE49-F238E27FC236}">
              <a16:creationId xmlns:a16="http://schemas.microsoft.com/office/drawing/2014/main" xmlns="" id="{16656B22-9815-4802-B78B-093DD1407FD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56" name="Text Box 3">
          <a:extLst>
            <a:ext uri="{FF2B5EF4-FFF2-40B4-BE49-F238E27FC236}">
              <a16:creationId xmlns:a16="http://schemas.microsoft.com/office/drawing/2014/main" xmlns="" id="{D714E816-E549-4403-A5D6-A936A260D1C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57" name="Text Box 3">
          <a:extLst>
            <a:ext uri="{FF2B5EF4-FFF2-40B4-BE49-F238E27FC236}">
              <a16:creationId xmlns:a16="http://schemas.microsoft.com/office/drawing/2014/main" xmlns="" id="{76D4355F-A1D0-44A3-A447-3DE94378919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58" name="Text Box 3">
          <a:extLst>
            <a:ext uri="{FF2B5EF4-FFF2-40B4-BE49-F238E27FC236}">
              <a16:creationId xmlns:a16="http://schemas.microsoft.com/office/drawing/2014/main" xmlns="" id="{92A3CF04-FB26-4A9F-971F-FAA14C231E1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39291"/>
    <xdr:sp macro="" textlink="">
      <xdr:nvSpPr>
        <xdr:cNvPr id="2059" name="Text Box 3">
          <a:extLst>
            <a:ext uri="{FF2B5EF4-FFF2-40B4-BE49-F238E27FC236}">
              <a16:creationId xmlns:a16="http://schemas.microsoft.com/office/drawing/2014/main" xmlns="" id="{9D1A04FB-E613-4997-B5BA-6F51BEF2613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60" name="Text Box 3">
          <a:extLst>
            <a:ext uri="{FF2B5EF4-FFF2-40B4-BE49-F238E27FC236}">
              <a16:creationId xmlns:a16="http://schemas.microsoft.com/office/drawing/2014/main" xmlns="" id="{25B6A9F6-341A-4B38-8FA9-BF75B82C333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637</xdr:row>
      <xdr:rowOff>0</xdr:rowOff>
    </xdr:from>
    <xdr:ext cx="23662" cy="301191"/>
    <xdr:sp macro="" textlink="">
      <xdr:nvSpPr>
        <xdr:cNvPr id="2061" name="Text Box 3">
          <a:extLst>
            <a:ext uri="{FF2B5EF4-FFF2-40B4-BE49-F238E27FC236}">
              <a16:creationId xmlns:a16="http://schemas.microsoft.com/office/drawing/2014/main" xmlns="" id="{089AB77E-6263-4054-A839-82FA642510F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062" name="Text Box 3">
          <a:extLst>
            <a:ext uri="{FF2B5EF4-FFF2-40B4-BE49-F238E27FC236}">
              <a16:creationId xmlns:a16="http://schemas.microsoft.com/office/drawing/2014/main" xmlns="" id="{7335198B-6BEF-48A5-970C-EA3D9E25CEB2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063" name="Text Box 3">
          <a:extLst>
            <a:ext uri="{FF2B5EF4-FFF2-40B4-BE49-F238E27FC236}">
              <a16:creationId xmlns:a16="http://schemas.microsoft.com/office/drawing/2014/main" xmlns="" id="{D3A1EE45-F111-4420-9430-DF5041325368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064" name="Text Box 3">
          <a:extLst>
            <a:ext uri="{FF2B5EF4-FFF2-40B4-BE49-F238E27FC236}">
              <a16:creationId xmlns:a16="http://schemas.microsoft.com/office/drawing/2014/main" xmlns="" id="{4A1629DF-95C4-42BF-A6A9-0292EF8543BA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065" name="Text Box 3">
          <a:extLst>
            <a:ext uri="{FF2B5EF4-FFF2-40B4-BE49-F238E27FC236}">
              <a16:creationId xmlns:a16="http://schemas.microsoft.com/office/drawing/2014/main" xmlns="" id="{316448E4-441A-42F8-BBA9-96FB4C552540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066" name="Text Box 3">
          <a:extLst>
            <a:ext uri="{FF2B5EF4-FFF2-40B4-BE49-F238E27FC236}">
              <a16:creationId xmlns:a16="http://schemas.microsoft.com/office/drawing/2014/main" xmlns="" id="{9C4BC80E-2416-44D8-BB4D-D1B5856F01BA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067" name="Text Box 3">
          <a:extLst>
            <a:ext uri="{FF2B5EF4-FFF2-40B4-BE49-F238E27FC236}">
              <a16:creationId xmlns:a16="http://schemas.microsoft.com/office/drawing/2014/main" xmlns="" id="{9F71C8A6-AEF3-4B7C-9DD1-C25E1694AB2B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068" name="Text Box 3">
          <a:extLst>
            <a:ext uri="{FF2B5EF4-FFF2-40B4-BE49-F238E27FC236}">
              <a16:creationId xmlns:a16="http://schemas.microsoft.com/office/drawing/2014/main" xmlns="" id="{5191EF8B-8381-4538-B82B-2E38A5BAC7EA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069" name="Text Box 3">
          <a:extLst>
            <a:ext uri="{FF2B5EF4-FFF2-40B4-BE49-F238E27FC236}">
              <a16:creationId xmlns:a16="http://schemas.microsoft.com/office/drawing/2014/main" xmlns="" id="{F6E29DA3-DB35-4D65-8982-419891A457EA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070" name="Text Box 3">
          <a:extLst>
            <a:ext uri="{FF2B5EF4-FFF2-40B4-BE49-F238E27FC236}">
              <a16:creationId xmlns:a16="http://schemas.microsoft.com/office/drawing/2014/main" xmlns="" id="{0D4C25CA-3239-45C1-86FF-361B6509F1F5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071" name="Text Box 3">
          <a:extLst>
            <a:ext uri="{FF2B5EF4-FFF2-40B4-BE49-F238E27FC236}">
              <a16:creationId xmlns:a16="http://schemas.microsoft.com/office/drawing/2014/main" xmlns="" id="{B207E132-E9B5-43F2-9B54-3DD76C043AD1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072" name="Text Box 3">
          <a:extLst>
            <a:ext uri="{FF2B5EF4-FFF2-40B4-BE49-F238E27FC236}">
              <a16:creationId xmlns:a16="http://schemas.microsoft.com/office/drawing/2014/main" xmlns="" id="{6D743F3A-7841-44D3-BC93-100D51535FDE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073" name="Text Box 3">
          <a:extLst>
            <a:ext uri="{FF2B5EF4-FFF2-40B4-BE49-F238E27FC236}">
              <a16:creationId xmlns:a16="http://schemas.microsoft.com/office/drawing/2014/main" xmlns="" id="{17A76060-B7DA-4867-803A-9C881572E498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074" name="Text Box 3">
          <a:extLst>
            <a:ext uri="{FF2B5EF4-FFF2-40B4-BE49-F238E27FC236}">
              <a16:creationId xmlns:a16="http://schemas.microsoft.com/office/drawing/2014/main" xmlns="" id="{BD300582-4B8F-4C5F-9014-860FC0FA5DFB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637</xdr:row>
      <xdr:rowOff>0</xdr:rowOff>
    </xdr:from>
    <xdr:ext cx="30480" cy="30480"/>
    <xdr:pic>
      <xdr:nvPicPr>
        <xdr:cNvPr id="2075" name="Picture 8">
          <a:extLst>
            <a:ext uri="{FF2B5EF4-FFF2-40B4-BE49-F238E27FC236}">
              <a16:creationId xmlns:a16="http://schemas.microsoft.com/office/drawing/2014/main" xmlns="" id="{0181FA5F-C67F-4B63-BB51-78B32D52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1132" y="176112237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15240</xdr:colOff>
      <xdr:row>637</xdr:row>
      <xdr:rowOff>0</xdr:rowOff>
    </xdr:from>
    <xdr:ext cx="0" cy="30480"/>
    <xdr:pic>
      <xdr:nvPicPr>
        <xdr:cNvPr id="2076" name="Picture 8">
          <a:extLst>
            <a:ext uri="{FF2B5EF4-FFF2-40B4-BE49-F238E27FC236}">
              <a16:creationId xmlns:a16="http://schemas.microsoft.com/office/drawing/2014/main" xmlns="" id="{CA7CAF3B-C424-467B-B99C-BEB376BB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6372" y="176112237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077" name="Text Box 3">
          <a:extLst>
            <a:ext uri="{FF2B5EF4-FFF2-40B4-BE49-F238E27FC236}">
              <a16:creationId xmlns:a16="http://schemas.microsoft.com/office/drawing/2014/main" xmlns="" id="{EEF5E597-E6C5-46C2-8C18-0B680348139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078" name="Text Box 3">
          <a:extLst>
            <a:ext uri="{FF2B5EF4-FFF2-40B4-BE49-F238E27FC236}">
              <a16:creationId xmlns:a16="http://schemas.microsoft.com/office/drawing/2014/main" xmlns="" id="{77628A40-5D8C-4C66-B388-77DCFFF6E22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079" name="Text Box 3">
          <a:extLst>
            <a:ext uri="{FF2B5EF4-FFF2-40B4-BE49-F238E27FC236}">
              <a16:creationId xmlns:a16="http://schemas.microsoft.com/office/drawing/2014/main" xmlns="" id="{0A7B84C7-303C-4779-BB75-67B26490F92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080" name="Text Box 3">
          <a:extLst>
            <a:ext uri="{FF2B5EF4-FFF2-40B4-BE49-F238E27FC236}">
              <a16:creationId xmlns:a16="http://schemas.microsoft.com/office/drawing/2014/main" xmlns="" id="{0AD2446D-CB45-4FA1-9EDE-4633F4909F5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081" name="Text Box 3">
          <a:extLst>
            <a:ext uri="{FF2B5EF4-FFF2-40B4-BE49-F238E27FC236}">
              <a16:creationId xmlns:a16="http://schemas.microsoft.com/office/drawing/2014/main" xmlns="" id="{0F30A463-807C-48F8-8619-4BA3838CB39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082" name="Text Box 3">
          <a:extLst>
            <a:ext uri="{FF2B5EF4-FFF2-40B4-BE49-F238E27FC236}">
              <a16:creationId xmlns:a16="http://schemas.microsoft.com/office/drawing/2014/main" xmlns="" id="{F7899955-FAC8-4F98-AEA0-B31D7D9C4C6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083" name="Text Box 3">
          <a:extLst>
            <a:ext uri="{FF2B5EF4-FFF2-40B4-BE49-F238E27FC236}">
              <a16:creationId xmlns:a16="http://schemas.microsoft.com/office/drawing/2014/main" xmlns="" id="{EAFDF251-4094-43C5-B86F-B4CA120F6DC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084" name="Text Box 3">
          <a:extLst>
            <a:ext uri="{FF2B5EF4-FFF2-40B4-BE49-F238E27FC236}">
              <a16:creationId xmlns:a16="http://schemas.microsoft.com/office/drawing/2014/main" xmlns="" id="{2AF68E72-58E4-408A-839B-7198D8203E0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085" name="Text Box 3">
          <a:extLst>
            <a:ext uri="{FF2B5EF4-FFF2-40B4-BE49-F238E27FC236}">
              <a16:creationId xmlns:a16="http://schemas.microsoft.com/office/drawing/2014/main" xmlns="" id="{38D72E0A-0860-401E-B64E-D10A1CF5B14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086" name="Text Box 3">
          <a:extLst>
            <a:ext uri="{FF2B5EF4-FFF2-40B4-BE49-F238E27FC236}">
              <a16:creationId xmlns:a16="http://schemas.microsoft.com/office/drawing/2014/main" xmlns="" id="{AB92A3DE-5B66-4155-B4E4-3CB7D44B33E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087" name="Text Box 3">
          <a:extLst>
            <a:ext uri="{FF2B5EF4-FFF2-40B4-BE49-F238E27FC236}">
              <a16:creationId xmlns:a16="http://schemas.microsoft.com/office/drawing/2014/main" xmlns="" id="{6C528493-019C-432B-95DC-27023BF06BA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088" name="Text Box 3">
          <a:extLst>
            <a:ext uri="{FF2B5EF4-FFF2-40B4-BE49-F238E27FC236}">
              <a16:creationId xmlns:a16="http://schemas.microsoft.com/office/drawing/2014/main" xmlns="" id="{3DCD7761-008E-4ABB-8922-2AE7C1CCD79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089" name="Text Box 3">
          <a:extLst>
            <a:ext uri="{FF2B5EF4-FFF2-40B4-BE49-F238E27FC236}">
              <a16:creationId xmlns:a16="http://schemas.microsoft.com/office/drawing/2014/main" xmlns="" id="{855623ED-7C5B-47F2-B4A1-5B4DB7C201C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090" name="Text Box 3">
          <a:extLst>
            <a:ext uri="{FF2B5EF4-FFF2-40B4-BE49-F238E27FC236}">
              <a16:creationId xmlns:a16="http://schemas.microsoft.com/office/drawing/2014/main" xmlns="" id="{E82D01CD-00A7-48B4-AE25-7B9FDC6CCF6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091" name="Text Box 3">
          <a:extLst>
            <a:ext uri="{FF2B5EF4-FFF2-40B4-BE49-F238E27FC236}">
              <a16:creationId xmlns:a16="http://schemas.microsoft.com/office/drawing/2014/main" xmlns="" id="{32686B1F-2428-4BC4-9BDA-89327859AAB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092" name="Text Box 3">
          <a:extLst>
            <a:ext uri="{FF2B5EF4-FFF2-40B4-BE49-F238E27FC236}">
              <a16:creationId xmlns:a16="http://schemas.microsoft.com/office/drawing/2014/main" xmlns="" id="{693228A1-25DD-4764-9F42-C73D18A42AC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093" name="Text Box 3">
          <a:extLst>
            <a:ext uri="{FF2B5EF4-FFF2-40B4-BE49-F238E27FC236}">
              <a16:creationId xmlns:a16="http://schemas.microsoft.com/office/drawing/2014/main" xmlns="" id="{23142FE8-5807-4951-92F4-6E6991DAEF9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094" name="Text Box 3">
          <a:extLst>
            <a:ext uri="{FF2B5EF4-FFF2-40B4-BE49-F238E27FC236}">
              <a16:creationId xmlns:a16="http://schemas.microsoft.com/office/drawing/2014/main" xmlns="" id="{A7CFD899-68F7-422A-A783-7F34B517184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095" name="Text Box 3">
          <a:extLst>
            <a:ext uri="{FF2B5EF4-FFF2-40B4-BE49-F238E27FC236}">
              <a16:creationId xmlns:a16="http://schemas.microsoft.com/office/drawing/2014/main" xmlns="" id="{2C726CD7-DBDB-4A2F-851D-98BA5A6E421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096" name="Text Box 3">
          <a:extLst>
            <a:ext uri="{FF2B5EF4-FFF2-40B4-BE49-F238E27FC236}">
              <a16:creationId xmlns:a16="http://schemas.microsoft.com/office/drawing/2014/main" xmlns="" id="{0291A47B-10E1-4866-B31F-3FBC3A6C31B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097" name="Text Box 3">
          <a:extLst>
            <a:ext uri="{FF2B5EF4-FFF2-40B4-BE49-F238E27FC236}">
              <a16:creationId xmlns:a16="http://schemas.microsoft.com/office/drawing/2014/main" xmlns="" id="{8B059FB7-972A-446B-8D79-FD5248BE609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098" name="Text Box 3">
          <a:extLst>
            <a:ext uri="{FF2B5EF4-FFF2-40B4-BE49-F238E27FC236}">
              <a16:creationId xmlns:a16="http://schemas.microsoft.com/office/drawing/2014/main" xmlns="" id="{41DC9C5B-0BC4-47D2-BE46-40DEEEF2397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099" name="Text Box 3">
          <a:extLst>
            <a:ext uri="{FF2B5EF4-FFF2-40B4-BE49-F238E27FC236}">
              <a16:creationId xmlns:a16="http://schemas.microsoft.com/office/drawing/2014/main" xmlns="" id="{39DA7A25-E5A2-45EC-9E2E-F90C1AEAD38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00" name="Text Box 3">
          <a:extLst>
            <a:ext uri="{FF2B5EF4-FFF2-40B4-BE49-F238E27FC236}">
              <a16:creationId xmlns:a16="http://schemas.microsoft.com/office/drawing/2014/main" xmlns="" id="{0FE77110-1B3E-45C5-A9E5-78316CB1851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01" name="Text Box 3">
          <a:extLst>
            <a:ext uri="{FF2B5EF4-FFF2-40B4-BE49-F238E27FC236}">
              <a16:creationId xmlns:a16="http://schemas.microsoft.com/office/drawing/2014/main" xmlns="" id="{C3D261AE-5DD4-480A-851E-15099DAE242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02" name="Text Box 3">
          <a:extLst>
            <a:ext uri="{FF2B5EF4-FFF2-40B4-BE49-F238E27FC236}">
              <a16:creationId xmlns:a16="http://schemas.microsoft.com/office/drawing/2014/main" xmlns="" id="{04134C37-A26C-4EDA-9804-761824B77DB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03" name="Text Box 3">
          <a:extLst>
            <a:ext uri="{FF2B5EF4-FFF2-40B4-BE49-F238E27FC236}">
              <a16:creationId xmlns:a16="http://schemas.microsoft.com/office/drawing/2014/main" xmlns="" id="{32BFA01B-0ADE-4A4F-B36E-A901E387900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04" name="Text Box 3">
          <a:extLst>
            <a:ext uri="{FF2B5EF4-FFF2-40B4-BE49-F238E27FC236}">
              <a16:creationId xmlns:a16="http://schemas.microsoft.com/office/drawing/2014/main" xmlns="" id="{1F8F0523-C88A-40A8-BC5F-8730A94D6DB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05" name="Text Box 3">
          <a:extLst>
            <a:ext uri="{FF2B5EF4-FFF2-40B4-BE49-F238E27FC236}">
              <a16:creationId xmlns:a16="http://schemas.microsoft.com/office/drawing/2014/main" xmlns="" id="{E0FB8A2C-AF18-429C-AAD9-78072B895F5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06" name="Text Box 3">
          <a:extLst>
            <a:ext uri="{FF2B5EF4-FFF2-40B4-BE49-F238E27FC236}">
              <a16:creationId xmlns:a16="http://schemas.microsoft.com/office/drawing/2014/main" xmlns="" id="{F1EA9558-DB90-4BB4-95B1-2FD8F47ABD3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07" name="Text Box 3">
          <a:extLst>
            <a:ext uri="{FF2B5EF4-FFF2-40B4-BE49-F238E27FC236}">
              <a16:creationId xmlns:a16="http://schemas.microsoft.com/office/drawing/2014/main" xmlns="" id="{E32E6A2E-D8E7-4CE2-9804-638599033F8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08" name="Text Box 3">
          <a:extLst>
            <a:ext uri="{FF2B5EF4-FFF2-40B4-BE49-F238E27FC236}">
              <a16:creationId xmlns:a16="http://schemas.microsoft.com/office/drawing/2014/main" xmlns="" id="{52DF3F3E-E1D1-4271-A627-667AB33F6A6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09" name="Text Box 3">
          <a:extLst>
            <a:ext uri="{FF2B5EF4-FFF2-40B4-BE49-F238E27FC236}">
              <a16:creationId xmlns:a16="http://schemas.microsoft.com/office/drawing/2014/main" xmlns="" id="{3A82C6B6-C248-422A-B6C9-E271FD696BA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10" name="Text Box 3">
          <a:extLst>
            <a:ext uri="{FF2B5EF4-FFF2-40B4-BE49-F238E27FC236}">
              <a16:creationId xmlns:a16="http://schemas.microsoft.com/office/drawing/2014/main" xmlns="" id="{0DAD0596-56E2-4B1E-8BEB-14FB29BB31E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11" name="Text Box 3">
          <a:extLst>
            <a:ext uri="{FF2B5EF4-FFF2-40B4-BE49-F238E27FC236}">
              <a16:creationId xmlns:a16="http://schemas.microsoft.com/office/drawing/2014/main" xmlns="" id="{E286BD3F-8F76-415F-89E0-ECE90E5BF33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12" name="Text Box 3">
          <a:extLst>
            <a:ext uri="{FF2B5EF4-FFF2-40B4-BE49-F238E27FC236}">
              <a16:creationId xmlns:a16="http://schemas.microsoft.com/office/drawing/2014/main" xmlns="" id="{AA909F99-120C-4183-AF02-923145CF3F0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13" name="Text Box 3">
          <a:extLst>
            <a:ext uri="{FF2B5EF4-FFF2-40B4-BE49-F238E27FC236}">
              <a16:creationId xmlns:a16="http://schemas.microsoft.com/office/drawing/2014/main" xmlns="" id="{E1326172-D0F8-4617-A134-D105CE34200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14" name="Text Box 3">
          <a:extLst>
            <a:ext uri="{FF2B5EF4-FFF2-40B4-BE49-F238E27FC236}">
              <a16:creationId xmlns:a16="http://schemas.microsoft.com/office/drawing/2014/main" xmlns="" id="{481C62BB-A91D-4554-A42D-568F2865305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15" name="Text Box 3">
          <a:extLst>
            <a:ext uri="{FF2B5EF4-FFF2-40B4-BE49-F238E27FC236}">
              <a16:creationId xmlns:a16="http://schemas.microsoft.com/office/drawing/2014/main" xmlns="" id="{020C741A-5520-4BF4-BA9C-79BE33CF6ABF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16" name="Text Box 3">
          <a:extLst>
            <a:ext uri="{FF2B5EF4-FFF2-40B4-BE49-F238E27FC236}">
              <a16:creationId xmlns:a16="http://schemas.microsoft.com/office/drawing/2014/main" xmlns="" id="{A3A6F533-AB61-4859-9EF1-CD7B2D0D573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17" name="Text Box 3">
          <a:extLst>
            <a:ext uri="{FF2B5EF4-FFF2-40B4-BE49-F238E27FC236}">
              <a16:creationId xmlns:a16="http://schemas.microsoft.com/office/drawing/2014/main" xmlns="" id="{60704D47-D004-452D-86C7-F1D6E823F1A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18" name="Text Box 3">
          <a:extLst>
            <a:ext uri="{FF2B5EF4-FFF2-40B4-BE49-F238E27FC236}">
              <a16:creationId xmlns:a16="http://schemas.microsoft.com/office/drawing/2014/main" xmlns="" id="{E402668B-C80B-4FD7-812E-C5026807B36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19" name="Text Box 3">
          <a:extLst>
            <a:ext uri="{FF2B5EF4-FFF2-40B4-BE49-F238E27FC236}">
              <a16:creationId xmlns:a16="http://schemas.microsoft.com/office/drawing/2014/main" xmlns="" id="{D09E6DA7-26F1-4DA1-8375-CFC663B5211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20" name="Text Box 3">
          <a:extLst>
            <a:ext uri="{FF2B5EF4-FFF2-40B4-BE49-F238E27FC236}">
              <a16:creationId xmlns:a16="http://schemas.microsoft.com/office/drawing/2014/main" xmlns="" id="{0FCA1582-F495-4BFD-99D8-72D38EDC93D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21" name="Text Box 3">
          <a:extLst>
            <a:ext uri="{FF2B5EF4-FFF2-40B4-BE49-F238E27FC236}">
              <a16:creationId xmlns:a16="http://schemas.microsoft.com/office/drawing/2014/main" xmlns="" id="{C70D78B9-EFEA-49EF-A1CC-0277C2D2CF9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22" name="Text Box 3">
          <a:extLst>
            <a:ext uri="{FF2B5EF4-FFF2-40B4-BE49-F238E27FC236}">
              <a16:creationId xmlns:a16="http://schemas.microsoft.com/office/drawing/2014/main" xmlns="" id="{897A873E-8361-4F0F-8CA5-DD89649B4AC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23" name="Text Box 3">
          <a:extLst>
            <a:ext uri="{FF2B5EF4-FFF2-40B4-BE49-F238E27FC236}">
              <a16:creationId xmlns:a16="http://schemas.microsoft.com/office/drawing/2014/main" xmlns="" id="{165F7268-4F88-470B-A089-A47D2E4E6F8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24" name="Text Box 3">
          <a:extLst>
            <a:ext uri="{FF2B5EF4-FFF2-40B4-BE49-F238E27FC236}">
              <a16:creationId xmlns:a16="http://schemas.microsoft.com/office/drawing/2014/main" xmlns="" id="{BAC44AA1-BBFD-430D-98D1-3FF10B0E64F6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25" name="Text Box 3">
          <a:extLst>
            <a:ext uri="{FF2B5EF4-FFF2-40B4-BE49-F238E27FC236}">
              <a16:creationId xmlns:a16="http://schemas.microsoft.com/office/drawing/2014/main" xmlns="" id="{7A1CF980-E5E4-478C-ADB9-287ACA46A65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26" name="Text Box 3">
          <a:extLst>
            <a:ext uri="{FF2B5EF4-FFF2-40B4-BE49-F238E27FC236}">
              <a16:creationId xmlns:a16="http://schemas.microsoft.com/office/drawing/2014/main" xmlns="" id="{F1110A6D-03B1-438B-A537-A9EFF20AEE50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27" name="Text Box 3">
          <a:extLst>
            <a:ext uri="{FF2B5EF4-FFF2-40B4-BE49-F238E27FC236}">
              <a16:creationId xmlns:a16="http://schemas.microsoft.com/office/drawing/2014/main" xmlns="" id="{8B1F4493-529F-4B6D-A674-67060E4595A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28" name="Text Box 3">
          <a:extLst>
            <a:ext uri="{FF2B5EF4-FFF2-40B4-BE49-F238E27FC236}">
              <a16:creationId xmlns:a16="http://schemas.microsoft.com/office/drawing/2014/main" xmlns="" id="{10999EDF-A38B-4F97-9B7B-B73559F9424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29" name="Text Box 3">
          <a:extLst>
            <a:ext uri="{FF2B5EF4-FFF2-40B4-BE49-F238E27FC236}">
              <a16:creationId xmlns:a16="http://schemas.microsoft.com/office/drawing/2014/main" xmlns="" id="{032F619D-684A-4D1B-B55A-3B463259B7A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30" name="Text Box 3">
          <a:extLst>
            <a:ext uri="{FF2B5EF4-FFF2-40B4-BE49-F238E27FC236}">
              <a16:creationId xmlns:a16="http://schemas.microsoft.com/office/drawing/2014/main" xmlns="" id="{B4C19CB5-68E2-4BBD-992E-AF2B1652F63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31" name="Text Box 3">
          <a:extLst>
            <a:ext uri="{FF2B5EF4-FFF2-40B4-BE49-F238E27FC236}">
              <a16:creationId xmlns:a16="http://schemas.microsoft.com/office/drawing/2014/main" xmlns="" id="{360A7699-4B23-4D70-B4FB-0AE6D3C3922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32" name="Text Box 3">
          <a:extLst>
            <a:ext uri="{FF2B5EF4-FFF2-40B4-BE49-F238E27FC236}">
              <a16:creationId xmlns:a16="http://schemas.microsoft.com/office/drawing/2014/main" xmlns="" id="{819BB374-A235-4A53-989D-E4C6EB71F51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33" name="Text Box 3">
          <a:extLst>
            <a:ext uri="{FF2B5EF4-FFF2-40B4-BE49-F238E27FC236}">
              <a16:creationId xmlns:a16="http://schemas.microsoft.com/office/drawing/2014/main" xmlns="" id="{D650BADB-6034-4A8F-9B69-6296137C24D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34" name="Text Box 3">
          <a:extLst>
            <a:ext uri="{FF2B5EF4-FFF2-40B4-BE49-F238E27FC236}">
              <a16:creationId xmlns:a16="http://schemas.microsoft.com/office/drawing/2014/main" xmlns="" id="{5E9B583A-09FE-46CF-ABBB-C6548A9712F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35" name="Text Box 3">
          <a:extLst>
            <a:ext uri="{FF2B5EF4-FFF2-40B4-BE49-F238E27FC236}">
              <a16:creationId xmlns:a16="http://schemas.microsoft.com/office/drawing/2014/main" xmlns="" id="{C936DA03-3A0E-4D52-B51A-B9B5EA8DCB9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36" name="Text Box 3">
          <a:extLst>
            <a:ext uri="{FF2B5EF4-FFF2-40B4-BE49-F238E27FC236}">
              <a16:creationId xmlns:a16="http://schemas.microsoft.com/office/drawing/2014/main" xmlns="" id="{DE2272A1-1DBC-46A3-95F2-FB1A815352B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37" name="Text Box 3">
          <a:extLst>
            <a:ext uri="{FF2B5EF4-FFF2-40B4-BE49-F238E27FC236}">
              <a16:creationId xmlns:a16="http://schemas.microsoft.com/office/drawing/2014/main" xmlns="" id="{387C8E5A-0DE3-42F1-AEED-8EC2564D45A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38" name="Text Box 3">
          <a:extLst>
            <a:ext uri="{FF2B5EF4-FFF2-40B4-BE49-F238E27FC236}">
              <a16:creationId xmlns:a16="http://schemas.microsoft.com/office/drawing/2014/main" xmlns="" id="{EE5990A6-970E-4B54-ADC9-79C989DC5AA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39" name="Text Box 3">
          <a:extLst>
            <a:ext uri="{FF2B5EF4-FFF2-40B4-BE49-F238E27FC236}">
              <a16:creationId xmlns:a16="http://schemas.microsoft.com/office/drawing/2014/main" xmlns="" id="{34C50416-1653-484F-B3E2-406C09496C0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40" name="Text Box 3">
          <a:extLst>
            <a:ext uri="{FF2B5EF4-FFF2-40B4-BE49-F238E27FC236}">
              <a16:creationId xmlns:a16="http://schemas.microsoft.com/office/drawing/2014/main" xmlns="" id="{47205028-2240-4D22-91BD-03018F6B8FD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41" name="Text Box 3">
          <a:extLst>
            <a:ext uri="{FF2B5EF4-FFF2-40B4-BE49-F238E27FC236}">
              <a16:creationId xmlns:a16="http://schemas.microsoft.com/office/drawing/2014/main" xmlns="" id="{5510D146-FB69-43DE-912C-BE3BE706E4B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42" name="Text Box 3">
          <a:extLst>
            <a:ext uri="{FF2B5EF4-FFF2-40B4-BE49-F238E27FC236}">
              <a16:creationId xmlns:a16="http://schemas.microsoft.com/office/drawing/2014/main" xmlns="" id="{773A1DBD-869E-4F79-ADA6-4067BA57116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43" name="Text Box 3">
          <a:extLst>
            <a:ext uri="{FF2B5EF4-FFF2-40B4-BE49-F238E27FC236}">
              <a16:creationId xmlns:a16="http://schemas.microsoft.com/office/drawing/2014/main" xmlns="" id="{9E08BAFF-9EB5-47C1-8025-6A9DDA4A86C7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44" name="Text Box 3">
          <a:extLst>
            <a:ext uri="{FF2B5EF4-FFF2-40B4-BE49-F238E27FC236}">
              <a16:creationId xmlns:a16="http://schemas.microsoft.com/office/drawing/2014/main" xmlns="" id="{99E377F8-56BC-4D47-9E7D-6E35EA1D481E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45" name="Text Box 3">
          <a:extLst>
            <a:ext uri="{FF2B5EF4-FFF2-40B4-BE49-F238E27FC236}">
              <a16:creationId xmlns:a16="http://schemas.microsoft.com/office/drawing/2014/main" xmlns="" id="{1AF4D90F-771A-4F84-91BA-77B073ADC64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46" name="Text Box 3">
          <a:extLst>
            <a:ext uri="{FF2B5EF4-FFF2-40B4-BE49-F238E27FC236}">
              <a16:creationId xmlns:a16="http://schemas.microsoft.com/office/drawing/2014/main" xmlns="" id="{AAEE7A96-01A3-4B9B-AF11-6BA03B6C422A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47" name="Text Box 3">
          <a:extLst>
            <a:ext uri="{FF2B5EF4-FFF2-40B4-BE49-F238E27FC236}">
              <a16:creationId xmlns:a16="http://schemas.microsoft.com/office/drawing/2014/main" xmlns="" id="{A85654DB-E8B0-42E3-A4AE-08110A0CE37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48" name="Text Box 3">
          <a:extLst>
            <a:ext uri="{FF2B5EF4-FFF2-40B4-BE49-F238E27FC236}">
              <a16:creationId xmlns:a16="http://schemas.microsoft.com/office/drawing/2014/main" xmlns="" id="{536A8FF1-A37A-4BA2-98DA-31DB297383A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49" name="Text Box 3">
          <a:extLst>
            <a:ext uri="{FF2B5EF4-FFF2-40B4-BE49-F238E27FC236}">
              <a16:creationId xmlns:a16="http://schemas.microsoft.com/office/drawing/2014/main" xmlns="" id="{07541181-ED03-4EF0-863B-89D5BEA2DF7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50" name="Text Box 3">
          <a:extLst>
            <a:ext uri="{FF2B5EF4-FFF2-40B4-BE49-F238E27FC236}">
              <a16:creationId xmlns:a16="http://schemas.microsoft.com/office/drawing/2014/main" xmlns="" id="{11FCA125-73D9-4CA9-A94C-C5A4D115E199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51" name="Text Box 3">
          <a:extLst>
            <a:ext uri="{FF2B5EF4-FFF2-40B4-BE49-F238E27FC236}">
              <a16:creationId xmlns:a16="http://schemas.microsoft.com/office/drawing/2014/main" xmlns="" id="{9974CC5E-26D4-4CB8-94C2-864D37B670C1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52" name="Text Box 3">
          <a:extLst>
            <a:ext uri="{FF2B5EF4-FFF2-40B4-BE49-F238E27FC236}">
              <a16:creationId xmlns:a16="http://schemas.microsoft.com/office/drawing/2014/main" xmlns="" id="{746F56BB-4528-4D32-B1E1-617D669C175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53" name="Text Box 3">
          <a:extLst>
            <a:ext uri="{FF2B5EF4-FFF2-40B4-BE49-F238E27FC236}">
              <a16:creationId xmlns:a16="http://schemas.microsoft.com/office/drawing/2014/main" xmlns="" id="{7C3B812C-A28E-4193-A020-22FAA0F7937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54" name="Text Box 3">
          <a:extLst>
            <a:ext uri="{FF2B5EF4-FFF2-40B4-BE49-F238E27FC236}">
              <a16:creationId xmlns:a16="http://schemas.microsoft.com/office/drawing/2014/main" xmlns="" id="{05BA18C3-4BD8-488F-8732-CA100C4AEB9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55" name="Text Box 3">
          <a:extLst>
            <a:ext uri="{FF2B5EF4-FFF2-40B4-BE49-F238E27FC236}">
              <a16:creationId xmlns:a16="http://schemas.microsoft.com/office/drawing/2014/main" xmlns="" id="{F1B530DF-F2F6-4F5A-B0CC-9949896007A3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56" name="Text Box 3">
          <a:extLst>
            <a:ext uri="{FF2B5EF4-FFF2-40B4-BE49-F238E27FC236}">
              <a16:creationId xmlns:a16="http://schemas.microsoft.com/office/drawing/2014/main" xmlns="" id="{537E84C8-C4C5-4950-B8A8-34F795EFD642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57" name="Text Box 3">
          <a:extLst>
            <a:ext uri="{FF2B5EF4-FFF2-40B4-BE49-F238E27FC236}">
              <a16:creationId xmlns:a16="http://schemas.microsoft.com/office/drawing/2014/main" xmlns="" id="{6255CC7D-299A-4B84-8505-4568B87A02EC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58" name="Text Box 3">
          <a:extLst>
            <a:ext uri="{FF2B5EF4-FFF2-40B4-BE49-F238E27FC236}">
              <a16:creationId xmlns:a16="http://schemas.microsoft.com/office/drawing/2014/main" xmlns="" id="{72B9F147-AC64-4B6B-9FD7-9DFB48DB4FA5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59" name="Text Box 3">
          <a:extLst>
            <a:ext uri="{FF2B5EF4-FFF2-40B4-BE49-F238E27FC236}">
              <a16:creationId xmlns:a16="http://schemas.microsoft.com/office/drawing/2014/main" xmlns="" id="{A9148642-4F94-416F-8590-5AB55429C39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60" name="Text Box 3">
          <a:extLst>
            <a:ext uri="{FF2B5EF4-FFF2-40B4-BE49-F238E27FC236}">
              <a16:creationId xmlns:a16="http://schemas.microsoft.com/office/drawing/2014/main" xmlns="" id="{16FDF8B8-2F44-4323-B47B-86CB72B82318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39291"/>
    <xdr:sp macro="" textlink="">
      <xdr:nvSpPr>
        <xdr:cNvPr id="2161" name="Text Box 3">
          <a:extLst>
            <a:ext uri="{FF2B5EF4-FFF2-40B4-BE49-F238E27FC236}">
              <a16:creationId xmlns:a16="http://schemas.microsoft.com/office/drawing/2014/main" xmlns="" id="{C6DC5BCF-7991-493D-99F3-80227D9CFF24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62" name="Text Box 3">
          <a:extLst>
            <a:ext uri="{FF2B5EF4-FFF2-40B4-BE49-F238E27FC236}">
              <a16:creationId xmlns:a16="http://schemas.microsoft.com/office/drawing/2014/main" xmlns="" id="{4BF9BDD1-E6EB-4C52-B1A7-7E362EA6535B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1356360</xdr:colOff>
      <xdr:row>637</xdr:row>
      <xdr:rowOff>0</xdr:rowOff>
    </xdr:from>
    <xdr:ext cx="23662" cy="301191"/>
    <xdr:sp macro="" textlink="">
      <xdr:nvSpPr>
        <xdr:cNvPr id="2163" name="Text Box 3">
          <a:extLst>
            <a:ext uri="{FF2B5EF4-FFF2-40B4-BE49-F238E27FC236}">
              <a16:creationId xmlns:a16="http://schemas.microsoft.com/office/drawing/2014/main" xmlns="" id="{554436AE-8FCC-489B-93D0-11AF3F35C98D}"/>
            </a:ext>
          </a:extLst>
        </xdr:cNvPr>
        <xdr:cNvSpPr txBox="1">
          <a:spLocks noChangeArrowheads="1"/>
        </xdr:cNvSpPr>
      </xdr:nvSpPr>
      <xdr:spPr bwMode="auto">
        <a:xfrm>
          <a:off x="1424539" y="176112237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164" name="Text Box 3">
          <a:extLst>
            <a:ext uri="{FF2B5EF4-FFF2-40B4-BE49-F238E27FC236}">
              <a16:creationId xmlns:a16="http://schemas.microsoft.com/office/drawing/2014/main" xmlns="" id="{98669ABA-621D-453F-9E97-C971BBB1F159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165" name="Text Box 3">
          <a:extLst>
            <a:ext uri="{FF2B5EF4-FFF2-40B4-BE49-F238E27FC236}">
              <a16:creationId xmlns:a16="http://schemas.microsoft.com/office/drawing/2014/main" xmlns="" id="{8601AFD5-569F-4A74-8A5B-FCD50BE67321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166" name="Text Box 3">
          <a:extLst>
            <a:ext uri="{FF2B5EF4-FFF2-40B4-BE49-F238E27FC236}">
              <a16:creationId xmlns:a16="http://schemas.microsoft.com/office/drawing/2014/main" xmlns="" id="{9644021A-F284-496E-8436-2BA1571C9687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167" name="Text Box 3">
          <a:extLst>
            <a:ext uri="{FF2B5EF4-FFF2-40B4-BE49-F238E27FC236}">
              <a16:creationId xmlns:a16="http://schemas.microsoft.com/office/drawing/2014/main" xmlns="" id="{5C9A9CE5-DAEA-406C-8CDE-D5F810EAD202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168" name="Text Box 3">
          <a:extLst>
            <a:ext uri="{FF2B5EF4-FFF2-40B4-BE49-F238E27FC236}">
              <a16:creationId xmlns:a16="http://schemas.microsoft.com/office/drawing/2014/main" xmlns="" id="{731EF2E0-1A3B-466E-A623-67F7C3F9754C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169" name="Text Box 3">
          <a:extLst>
            <a:ext uri="{FF2B5EF4-FFF2-40B4-BE49-F238E27FC236}">
              <a16:creationId xmlns:a16="http://schemas.microsoft.com/office/drawing/2014/main" xmlns="" id="{1D87F393-FEBE-499C-8606-A78A01122307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170" name="Text Box 3">
          <a:extLst>
            <a:ext uri="{FF2B5EF4-FFF2-40B4-BE49-F238E27FC236}">
              <a16:creationId xmlns:a16="http://schemas.microsoft.com/office/drawing/2014/main" xmlns="" id="{49A26FC2-E0D1-4059-AD4B-39C5100EEE3C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171" name="Text Box 3">
          <a:extLst>
            <a:ext uri="{FF2B5EF4-FFF2-40B4-BE49-F238E27FC236}">
              <a16:creationId xmlns:a16="http://schemas.microsoft.com/office/drawing/2014/main" xmlns="" id="{59326B57-B265-47DD-80CC-AF9A213104C5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172" name="Text Box 3">
          <a:extLst>
            <a:ext uri="{FF2B5EF4-FFF2-40B4-BE49-F238E27FC236}">
              <a16:creationId xmlns:a16="http://schemas.microsoft.com/office/drawing/2014/main" xmlns="" id="{25F47631-0BEC-44FC-AC0A-08FF315F14A1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173" name="Text Box 3">
          <a:extLst>
            <a:ext uri="{FF2B5EF4-FFF2-40B4-BE49-F238E27FC236}">
              <a16:creationId xmlns:a16="http://schemas.microsoft.com/office/drawing/2014/main" xmlns="" id="{56AD403D-DA2B-4DEF-9C01-338F19A90E2D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174" name="Text Box 3">
          <a:extLst>
            <a:ext uri="{FF2B5EF4-FFF2-40B4-BE49-F238E27FC236}">
              <a16:creationId xmlns:a16="http://schemas.microsoft.com/office/drawing/2014/main" xmlns="" id="{06C0DB24-4216-431F-8B7C-17B25C89F1CA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175" name="Text Box 3">
          <a:extLst>
            <a:ext uri="{FF2B5EF4-FFF2-40B4-BE49-F238E27FC236}">
              <a16:creationId xmlns:a16="http://schemas.microsoft.com/office/drawing/2014/main" xmlns="" id="{B6195F13-C960-49CC-A32E-99ABDEB12FEB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301191"/>
    <xdr:sp macro="" textlink="">
      <xdr:nvSpPr>
        <xdr:cNvPr id="2176" name="Text Box 3">
          <a:extLst>
            <a:ext uri="{FF2B5EF4-FFF2-40B4-BE49-F238E27FC236}">
              <a16:creationId xmlns:a16="http://schemas.microsoft.com/office/drawing/2014/main" xmlns="" id="{E0AE9DE3-C1B9-43BD-8A60-67CD5DE7933C}"/>
            </a:ext>
          </a:extLst>
        </xdr:cNvPr>
        <xdr:cNvSpPr txBox="1">
          <a:spLocks noChangeArrowheads="1"/>
        </xdr:cNvSpPr>
      </xdr:nvSpPr>
      <xdr:spPr bwMode="auto">
        <a:xfrm>
          <a:off x="6236368" y="176112237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639</xdr:row>
      <xdr:rowOff>0</xdr:rowOff>
    </xdr:from>
    <xdr:ext cx="8422" cy="293569"/>
    <xdr:sp macro="" textlink="">
      <xdr:nvSpPr>
        <xdr:cNvPr id="2177" name="Text Box 3">
          <a:extLst>
            <a:ext uri="{FF2B5EF4-FFF2-40B4-BE49-F238E27FC236}">
              <a16:creationId xmlns:a16="http://schemas.microsoft.com/office/drawing/2014/main" xmlns="" id="{ED4AB6C5-E76A-46CB-A61C-4D792323420D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639</xdr:row>
      <xdr:rowOff>0</xdr:rowOff>
    </xdr:from>
    <xdr:ext cx="8422" cy="293569"/>
    <xdr:sp macro="" textlink="">
      <xdr:nvSpPr>
        <xdr:cNvPr id="2178" name="Text Box 3">
          <a:extLst>
            <a:ext uri="{FF2B5EF4-FFF2-40B4-BE49-F238E27FC236}">
              <a16:creationId xmlns:a16="http://schemas.microsoft.com/office/drawing/2014/main" xmlns="" id="{CA32D26B-AF2D-47BE-A01F-197FA6B97912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639</xdr:row>
      <xdr:rowOff>0</xdr:rowOff>
    </xdr:from>
    <xdr:ext cx="8422" cy="331669"/>
    <xdr:sp macro="" textlink="">
      <xdr:nvSpPr>
        <xdr:cNvPr id="2179" name="Text Box 3">
          <a:extLst>
            <a:ext uri="{FF2B5EF4-FFF2-40B4-BE49-F238E27FC236}">
              <a16:creationId xmlns:a16="http://schemas.microsoft.com/office/drawing/2014/main" xmlns="" id="{F281019D-90CA-40B3-8347-7503710863B4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639</xdr:row>
      <xdr:rowOff>0</xdr:rowOff>
    </xdr:from>
    <xdr:ext cx="8422" cy="331669"/>
    <xdr:sp macro="" textlink="">
      <xdr:nvSpPr>
        <xdr:cNvPr id="2180" name="Text Box 3">
          <a:extLst>
            <a:ext uri="{FF2B5EF4-FFF2-40B4-BE49-F238E27FC236}">
              <a16:creationId xmlns:a16="http://schemas.microsoft.com/office/drawing/2014/main" xmlns="" id="{A9A961D6-481D-41C6-ABE7-68E539CB3E23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639</xdr:row>
      <xdr:rowOff>0</xdr:rowOff>
    </xdr:from>
    <xdr:ext cx="8422" cy="331669"/>
    <xdr:sp macro="" textlink="">
      <xdr:nvSpPr>
        <xdr:cNvPr id="2181" name="Text Box 3">
          <a:extLst>
            <a:ext uri="{FF2B5EF4-FFF2-40B4-BE49-F238E27FC236}">
              <a16:creationId xmlns:a16="http://schemas.microsoft.com/office/drawing/2014/main" xmlns="" id="{7464035B-43A0-40AA-B84B-A7F0E8260209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639</xdr:row>
      <xdr:rowOff>0</xdr:rowOff>
    </xdr:from>
    <xdr:ext cx="8422" cy="331669"/>
    <xdr:sp macro="" textlink="">
      <xdr:nvSpPr>
        <xdr:cNvPr id="2182" name="Text Box 3">
          <a:extLst>
            <a:ext uri="{FF2B5EF4-FFF2-40B4-BE49-F238E27FC236}">
              <a16:creationId xmlns:a16="http://schemas.microsoft.com/office/drawing/2014/main" xmlns="" id="{55CA9119-9446-4D63-9FC9-603965A8A6B0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639</xdr:row>
      <xdr:rowOff>0</xdr:rowOff>
    </xdr:from>
    <xdr:ext cx="8422" cy="293569"/>
    <xdr:sp macro="" textlink="">
      <xdr:nvSpPr>
        <xdr:cNvPr id="2183" name="Text Box 3">
          <a:extLst>
            <a:ext uri="{FF2B5EF4-FFF2-40B4-BE49-F238E27FC236}">
              <a16:creationId xmlns:a16="http://schemas.microsoft.com/office/drawing/2014/main" xmlns="" id="{C58A7C39-9B42-405E-91A2-ED09A646FD5C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6156960</xdr:colOff>
      <xdr:row>639</xdr:row>
      <xdr:rowOff>0</xdr:rowOff>
    </xdr:from>
    <xdr:ext cx="8422" cy="293569"/>
    <xdr:sp macro="" textlink="">
      <xdr:nvSpPr>
        <xdr:cNvPr id="2184" name="Text Box 3">
          <a:extLst>
            <a:ext uri="{FF2B5EF4-FFF2-40B4-BE49-F238E27FC236}">
              <a16:creationId xmlns:a16="http://schemas.microsoft.com/office/drawing/2014/main" xmlns="" id="{3719D5B4-1D8A-48D7-B3B5-FAD5E7C4D7D1}"/>
            </a:ext>
          </a:extLst>
        </xdr:cNvPr>
        <xdr:cNvSpPr txBox="1">
          <a:spLocks noChangeArrowheads="1"/>
        </xdr:cNvSpPr>
      </xdr:nvSpPr>
      <xdr:spPr bwMode="auto">
        <a:xfrm>
          <a:off x="1424539" y="178007211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85" name="Text Box 3">
          <a:extLst>
            <a:ext uri="{FF2B5EF4-FFF2-40B4-BE49-F238E27FC236}">
              <a16:creationId xmlns:a16="http://schemas.microsoft.com/office/drawing/2014/main" xmlns="" id="{9A062551-79FA-46E2-983D-CA9CD1911ECC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86" name="Text Box 3">
          <a:extLst>
            <a:ext uri="{FF2B5EF4-FFF2-40B4-BE49-F238E27FC236}">
              <a16:creationId xmlns:a16="http://schemas.microsoft.com/office/drawing/2014/main" xmlns="" id="{78D40ECA-4DC6-444B-A37A-4E92B364425D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87" name="Text Box 3">
          <a:extLst>
            <a:ext uri="{FF2B5EF4-FFF2-40B4-BE49-F238E27FC236}">
              <a16:creationId xmlns:a16="http://schemas.microsoft.com/office/drawing/2014/main" xmlns="" id="{66E7C767-2897-4B49-80BA-635758EB117A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88" name="Text Box 3">
          <a:extLst>
            <a:ext uri="{FF2B5EF4-FFF2-40B4-BE49-F238E27FC236}">
              <a16:creationId xmlns:a16="http://schemas.microsoft.com/office/drawing/2014/main" xmlns="" id="{A27F2F48-8B63-4CF1-8816-933828E3A144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89" name="Text Box 3">
          <a:extLst>
            <a:ext uri="{FF2B5EF4-FFF2-40B4-BE49-F238E27FC236}">
              <a16:creationId xmlns:a16="http://schemas.microsoft.com/office/drawing/2014/main" xmlns="" id="{62E1BE51-71C1-4005-A273-A31E136ADE87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90" name="Text Box 3">
          <a:extLst>
            <a:ext uri="{FF2B5EF4-FFF2-40B4-BE49-F238E27FC236}">
              <a16:creationId xmlns:a16="http://schemas.microsoft.com/office/drawing/2014/main" xmlns="" id="{5C8B3678-6D86-4C83-A8C4-47458FA1584F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91" name="Text Box 3">
          <a:extLst>
            <a:ext uri="{FF2B5EF4-FFF2-40B4-BE49-F238E27FC236}">
              <a16:creationId xmlns:a16="http://schemas.microsoft.com/office/drawing/2014/main" xmlns="" id="{19C0E016-1E0C-4486-A6EB-269D8F899A58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92" name="Text Box 3">
          <a:extLst>
            <a:ext uri="{FF2B5EF4-FFF2-40B4-BE49-F238E27FC236}">
              <a16:creationId xmlns:a16="http://schemas.microsoft.com/office/drawing/2014/main" xmlns="" id="{C0FCDD77-0DE7-4123-A277-64783AC619DC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93" name="Text Box 3">
          <a:extLst>
            <a:ext uri="{FF2B5EF4-FFF2-40B4-BE49-F238E27FC236}">
              <a16:creationId xmlns:a16="http://schemas.microsoft.com/office/drawing/2014/main" xmlns="" id="{4DCA4A9B-A894-41D3-ADE1-DE7B4131AD55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94" name="Text Box 3">
          <a:extLst>
            <a:ext uri="{FF2B5EF4-FFF2-40B4-BE49-F238E27FC236}">
              <a16:creationId xmlns:a16="http://schemas.microsoft.com/office/drawing/2014/main" xmlns="" id="{93322D43-B090-4116-80C6-48EB24095053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xmlns="" id="{4E337618-3E2C-4FDE-90A8-9C46F26911E1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96" name="Text Box 3">
          <a:extLst>
            <a:ext uri="{FF2B5EF4-FFF2-40B4-BE49-F238E27FC236}">
              <a16:creationId xmlns:a16="http://schemas.microsoft.com/office/drawing/2014/main" xmlns="" id="{975862E3-07E0-4FAA-A33D-1B1CC2CD6FD8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97" name="Text Box 3">
          <a:extLst>
            <a:ext uri="{FF2B5EF4-FFF2-40B4-BE49-F238E27FC236}">
              <a16:creationId xmlns:a16="http://schemas.microsoft.com/office/drawing/2014/main" xmlns="" id="{AA4E3D7C-F8C2-4398-9112-F7D262F9B057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98" name="Text Box 3">
          <a:extLst>
            <a:ext uri="{FF2B5EF4-FFF2-40B4-BE49-F238E27FC236}">
              <a16:creationId xmlns:a16="http://schemas.microsoft.com/office/drawing/2014/main" xmlns="" id="{16BA9483-8449-413F-8A7F-D8A68FE19365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199" name="Text Box 3">
          <a:extLst>
            <a:ext uri="{FF2B5EF4-FFF2-40B4-BE49-F238E27FC236}">
              <a16:creationId xmlns:a16="http://schemas.microsoft.com/office/drawing/2014/main" xmlns="" id="{F8F17607-E0A2-44EE-BA13-FBC869134459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00" name="Text Box 3">
          <a:extLst>
            <a:ext uri="{FF2B5EF4-FFF2-40B4-BE49-F238E27FC236}">
              <a16:creationId xmlns:a16="http://schemas.microsoft.com/office/drawing/2014/main" xmlns="" id="{0ACE9F47-DB4A-47AD-B927-5AC27B0C7C28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01" name="Text Box 3">
          <a:extLst>
            <a:ext uri="{FF2B5EF4-FFF2-40B4-BE49-F238E27FC236}">
              <a16:creationId xmlns:a16="http://schemas.microsoft.com/office/drawing/2014/main" xmlns="" id="{9FAD1ACB-78BF-4F90-9DEF-40445FC0F987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xmlns="" id="{9A6ED9FE-7132-42F9-B0E1-27440A13DD3D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03" name="Text Box 3">
          <a:extLst>
            <a:ext uri="{FF2B5EF4-FFF2-40B4-BE49-F238E27FC236}">
              <a16:creationId xmlns:a16="http://schemas.microsoft.com/office/drawing/2014/main" xmlns="" id="{9D393DC7-AD25-4E07-8324-3A70D29AA9AF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04" name="Text Box 3">
          <a:extLst>
            <a:ext uri="{FF2B5EF4-FFF2-40B4-BE49-F238E27FC236}">
              <a16:creationId xmlns:a16="http://schemas.microsoft.com/office/drawing/2014/main" xmlns="" id="{CBC2EB45-54BB-475C-BCD1-644C1CB30377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05" name="Text Box 3">
          <a:extLst>
            <a:ext uri="{FF2B5EF4-FFF2-40B4-BE49-F238E27FC236}">
              <a16:creationId xmlns:a16="http://schemas.microsoft.com/office/drawing/2014/main" xmlns="" id="{32723A6F-1C09-4628-95C8-2CF513EF1A6C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06" name="Text Box 3">
          <a:extLst>
            <a:ext uri="{FF2B5EF4-FFF2-40B4-BE49-F238E27FC236}">
              <a16:creationId xmlns:a16="http://schemas.microsoft.com/office/drawing/2014/main" xmlns="" id="{3D7CF2D3-0610-4700-B427-6857DE9AC73F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07" name="Text Box 3">
          <a:extLst>
            <a:ext uri="{FF2B5EF4-FFF2-40B4-BE49-F238E27FC236}">
              <a16:creationId xmlns:a16="http://schemas.microsoft.com/office/drawing/2014/main" xmlns="" id="{2604C5A1-F889-43F3-A3E7-0CCC06A858D2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08" name="Text Box 3">
          <a:extLst>
            <a:ext uri="{FF2B5EF4-FFF2-40B4-BE49-F238E27FC236}">
              <a16:creationId xmlns:a16="http://schemas.microsoft.com/office/drawing/2014/main" xmlns="" id="{0E25C04D-E087-4C1A-91B2-CDF34E24BCD8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09" name="Text Box 3">
          <a:extLst>
            <a:ext uri="{FF2B5EF4-FFF2-40B4-BE49-F238E27FC236}">
              <a16:creationId xmlns:a16="http://schemas.microsoft.com/office/drawing/2014/main" xmlns="" id="{E251759B-D31B-474E-990F-8166E5EC0C05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10" name="Text Box 3">
          <a:extLst>
            <a:ext uri="{FF2B5EF4-FFF2-40B4-BE49-F238E27FC236}">
              <a16:creationId xmlns:a16="http://schemas.microsoft.com/office/drawing/2014/main" xmlns="" id="{FA09545E-204C-4F7D-9A93-743DD4A15C00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11" name="Text Box 3">
          <a:extLst>
            <a:ext uri="{FF2B5EF4-FFF2-40B4-BE49-F238E27FC236}">
              <a16:creationId xmlns:a16="http://schemas.microsoft.com/office/drawing/2014/main" xmlns="" id="{06FF9893-4A63-47BC-853D-1105D3C889E5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12" name="Text Box 3">
          <a:extLst>
            <a:ext uri="{FF2B5EF4-FFF2-40B4-BE49-F238E27FC236}">
              <a16:creationId xmlns:a16="http://schemas.microsoft.com/office/drawing/2014/main" xmlns="" id="{98754F9F-2DA4-4568-AAEC-E88C66898FE6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13" name="Text Box 3">
          <a:extLst>
            <a:ext uri="{FF2B5EF4-FFF2-40B4-BE49-F238E27FC236}">
              <a16:creationId xmlns:a16="http://schemas.microsoft.com/office/drawing/2014/main" xmlns="" id="{E52ADF85-F005-48FF-848A-3CFAB9B1DBA2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xmlns="" id="{33DF02AB-FE61-43CA-BA91-B7CD7D32E83F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15" name="Text Box 3">
          <a:extLst>
            <a:ext uri="{FF2B5EF4-FFF2-40B4-BE49-F238E27FC236}">
              <a16:creationId xmlns:a16="http://schemas.microsoft.com/office/drawing/2014/main" xmlns="" id="{1F23C86F-7973-4CFE-A570-0E5E635B4CFC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16" name="Text Box 3">
          <a:extLst>
            <a:ext uri="{FF2B5EF4-FFF2-40B4-BE49-F238E27FC236}">
              <a16:creationId xmlns:a16="http://schemas.microsoft.com/office/drawing/2014/main" xmlns="" id="{5B5547BA-A677-44A1-8B99-C86E005EF066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17" name="Text Box 3">
          <a:extLst>
            <a:ext uri="{FF2B5EF4-FFF2-40B4-BE49-F238E27FC236}">
              <a16:creationId xmlns:a16="http://schemas.microsoft.com/office/drawing/2014/main" xmlns="" id="{1F50C2FE-80F2-455E-BB95-C9721556F3C9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18" name="Text Box 3">
          <a:extLst>
            <a:ext uri="{FF2B5EF4-FFF2-40B4-BE49-F238E27FC236}">
              <a16:creationId xmlns:a16="http://schemas.microsoft.com/office/drawing/2014/main" xmlns="" id="{A9B45740-B41B-45E3-8BA8-EE3AC603FF16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19" name="Text Box 3">
          <a:extLst>
            <a:ext uri="{FF2B5EF4-FFF2-40B4-BE49-F238E27FC236}">
              <a16:creationId xmlns:a16="http://schemas.microsoft.com/office/drawing/2014/main" xmlns="" id="{EC456CE1-251E-4F25-99DD-896D79158C10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20" name="Text Box 3">
          <a:extLst>
            <a:ext uri="{FF2B5EF4-FFF2-40B4-BE49-F238E27FC236}">
              <a16:creationId xmlns:a16="http://schemas.microsoft.com/office/drawing/2014/main" xmlns="" id="{9E37CD53-769A-43C8-8AEB-4DC0E682FBE0}"/>
            </a:ext>
          </a:extLst>
        </xdr:cNvPr>
        <xdr:cNvSpPr txBox="1">
          <a:spLocks noChangeArrowheads="1"/>
        </xdr:cNvSpPr>
      </xdr:nvSpPr>
      <xdr:spPr bwMode="auto">
        <a:xfrm>
          <a:off x="6236368" y="1763829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24" name="Text Box 3">
          <a:extLst>
            <a:ext uri="{FF2B5EF4-FFF2-40B4-BE49-F238E27FC236}">
              <a16:creationId xmlns:a16="http://schemas.microsoft.com/office/drawing/2014/main" xmlns="" id="{80521F25-E00C-4EEC-8344-05ED1BA249D6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25" name="Text Box 3">
          <a:extLst>
            <a:ext uri="{FF2B5EF4-FFF2-40B4-BE49-F238E27FC236}">
              <a16:creationId xmlns:a16="http://schemas.microsoft.com/office/drawing/2014/main" xmlns="" id="{71DA4243-994D-4275-A02C-A09A79040770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26" name="Text Box 3">
          <a:extLst>
            <a:ext uri="{FF2B5EF4-FFF2-40B4-BE49-F238E27FC236}">
              <a16:creationId xmlns:a16="http://schemas.microsoft.com/office/drawing/2014/main" xmlns="" id="{6CDE33A6-7158-4DB0-AE04-539A5D6EC06D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27" name="Text Box 3">
          <a:extLst>
            <a:ext uri="{FF2B5EF4-FFF2-40B4-BE49-F238E27FC236}">
              <a16:creationId xmlns:a16="http://schemas.microsoft.com/office/drawing/2014/main" xmlns="" id="{03715651-519E-4A67-ADBF-CE175F2443C5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28" name="Text Box 3">
          <a:extLst>
            <a:ext uri="{FF2B5EF4-FFF2-40B4-BE49-F238E27FC236}">
              <a16:creationId xmlns:a16="http://schemas.microsoft.com/office/drawing/2014/main" xmlns="" id="{28F2A09E-40FA-4F06-BFE3-B42E042833F8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29" name="Text Box 3">
          <a:extLst>
            <a:ext uri="{FF2B5EF4-FFF2-40B4-BE49-F238E27FC236}">
              <a16:creationId xmlns:a16="http://schemas.microsoft.com/office/drawing/2014/main" xmlns="" id="{0670B669-CE03-4F2B-AAD7-18499C01DCA1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30" name="Text Box 3">
          <a:extLst>
            <a:ext uri="{FF2B5EF4-FFF2-40B4-BE49-F238E27FC236}">
              <a16:creationId xmlns:a16="http://schemas.microsoft.com/office/drawing/2014/main" xmlns="" id="{431DF726-7260-4DFF-9959-8DB94D3E1900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31" name="Text Box 3">
          <a:extLst>
            <a:ext uri="{FF2B5EF4-FFF2-40B4-BE49-F238E27FC236}">
              <a16:creationId xmlns:a16="http://schemas.microsoft.com/office/drawing/2014/main" xmlns="" id="{130843DB-090E-4A4A-9504-2DDC81A146B3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32" name="Text Box 3">
          <a:extLst>
            <a:ext uri="{FF2B5EF4-FFF2-40B4-BE49-F238E27FC236}">
              <a16:creationId xmlns:a16="http://schemas.microsoft.com/office/drawing/2014/main" xmlns="" id="{10247B92-59F4-4E18-8CC8-0DAF732DDDBF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33" name="Text Box 3">
          <a:extLst>
            <a:ext uri="{FF2B5EF4-FFF2-40B4-BE49-F238E27FC236}">
              <a16:creationId xmlns:a16="http://schemas.microsoft.com/office/drawing/2014/main" xmlns="" id="{9E3988D8-8481-4C4F-9962-C8ECEE9147DE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34" name="Text Box 3">
          <a:extLst>
            <a:ext uri="{FF2B5EF4-FFF2-40B4-BE49-F238E27FC236}">
              <a16:creationId xmlns:a16="http://schemas.microsoft.com/office/drawing/2014/main" xmlns="" id="{97577129-52C8-40C8-9C17-4B68A07162A5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35" name="Text Box 3">
          <a:extLst>
            <a:ext uri="{FF2B5EF4-FFF2-40B4-BE49-F238E27FC236}">
              <a16:creationId xmlns:a16="http://schemas.microsoft.com/office/drawing/2014/main" xmlns="" id="{868D5D7B-83E0-46C9-AF3C-F6AFB55B918A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36" name="Text Box 3">
          <a:extLst>
            <a:ext uri="{FF2B5EF4-FFF2-40B4-BE49-F238E27FC236}">
              <a16:creationId xmlns:a16="http://schemas.microsoft.com/office/drawing/2014/main" xmlns="" id="{EE0727D3-4742-4A9D-BF6A-BE1C96857F32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37" name="Text Box 3">
          <a:extLst>
            <a:ext uri="{FF2B5EF4-FFF2-40B4-BE49-F238E27FC236}">
              <a16:creationId xmlns:a16="http://schemas.microsoft.com/office/drawing/2014/main" xmlns="" id="{BB1D0B4B-E3E3-4131-9AE8-21F3CCB4FA5D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38" name="Text Box 3">
          <a:extLst>
            <a:ext uri="{FF2B5EF4-FFF2-40B4-BE49-F238E27FC236}">
              <a16:creationId xmlns:a16="http://schemas.microsoft.com/office/drawing/2014/main" xmlns="" id="{5EEFB082-EF85-4F80-99E6-5ACA460D24E7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39" name="Text Box 3">
          <a:extLst>
            <a:ext uri="{FF2B5EF4-FFF2-40B4-BE49-F238E27FC236}">
              <a16:creationId xmlns:a16="http://schemas.microsoft.com/office/drawing/2014/main" xmlns="" id="{9DADCC0E-EE4C-4D9A-B1C3-55523D9D2BD9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40" name="Text Box 3">
          <a:extLst>
            <a:ext uri="{FF2B5EF4-FFF2-40B4-BE49-F238E27FC236}">
              <a16:creationId xmlns:a16="http://schemas.microsoft.com/office/drawing/2014/main" xmlns="" id="{DC1BA2B3-7AD1-434D-9DAB-4622E8972A5A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41" name="Text Box 3">
          <a:extLst>
            <a:ext uri="{FF2B5EF4-FFF2-40B4-BE49-F238E27FC236}">
              <a16:creationId xmlns:a16="http://schemas.microsoft.com/office/drawing/2014/main" xmlns="" id="{43B62561-8EF5-4A51-9F61-AFB42EA6B6D3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42" name="Text Box 3">
          <a:extLst>
            <a:ext uri="{FF2B5EF4-FFF2-40B4-BE49-F238E27FC236}">
              <a16:creationId xmlns:a16="http://schemas.microsoft.com/office/drawing/2014/main" xmlns="" id="{75533450-21F4-43DA-8FC1-D27C55E78C09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43" name="Text Box 3">
          <a:extLst>
            <a:ext uri="{FF2B5EF4-FFF2-40B4-BE49-F238E27FC236}">
              <a16:creationId xmlns:a16="http://schemas.microsoft.com/office/drawing/2014/main" xmlns="" id="{3ECEAE47-0274-483B-9BA6-07E31325518F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44" name="Text Box 3">
          <a:extLst>
            <a:ext uri="{FF2B5EF4-FFF2-40B4-BE49-F238E27FC236}">
              <a16:creationId xmlns:a16="http://schemas.microsoft.com/office/drawing/2014/main" xmlns="" id="{9C0BAD87-561D-4DC9-B94A-1A176E95AF5B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45" name="Text Box 3">
          <a:extLst>
            <a:ext uri="{FF2B5EF4-FFF2-40B4-BE49-F238E27FC236}">
              <a16:creationId xmlns:a16="http://schemas.microsoft.com/office/drawing/2014/main" xmlns="" id="{43A25984-4165-4D3A-810C-E37CD635451E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46" name="Text Box 3">
          <a:extLst>
            <a:ext uri="{FF2B5EF4-FFF2-40B4-BE49-F238E27FC236}">
              <a16:creationId xmlns:a16="http://schemas.microsoft.com/office/drawing/2014/main" xmlns="" id="{4D372D3F-C1EE-4166-98DA-A256A2807C81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47" name="Text Box 3">
          <a:extLst>
            <a:ext uri="{FF2B5EF4-FFF2-40B4-BE49-F238E27FC236}">
              <a16:creationId xmlns:a16="http://schemas.microsoft.com/office/drawing/2014/main" xmlns="" id="{33BDA3A3-6448-4C8F-A87B-9AD0B59C34DA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48" name="Text Box 3">
          <a:extLst>
            <a:ext uri="{FF2B5EF4-FFF2-40B4-BE49-F238E27FC236}">
              <a16:creationId xmlns:a16="http://schemas.microsoft.com/office/drawing/2014/main" xmlns="" id="{2DDE88EB-867F-4A89-8763-BCE4AE7B0526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49" name="Text Box 3">
          <a:extLst>
            <a:ext uri="{FF2B5EF4-FFF2-40B4-BE49-F238E27FC236}">
              <a16:creationId xmlns:a16="http://schemas.microsoft.com/office/drawing/2014/main" xmlns="" id="{50B50841-4145-4C29-9F1F-6C24A325A1D5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50" name="Text Box 3">
          <a:extLst>
            <a:ext uri="{FF2B5EF4-FFF2-40B4-BE49-F238E27FC236}">
              <a16:creationId xmlns:a16="http://schemas.microsoft.com/office/drawing/2014/main" xmlns="" id="{578D5D41-4EA8-4A3C-974E-73BD2AD87FC9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51" name="Text Box 3">
          <a:extLst>
            <a:ext uri="{FF2B5EF4-FFF2-40B4-BE49-F238E27FC236}">
              <a16:creationId xmlns:a16="http://schemas.microsoft.com/office/drawing/2014/main" xmlns="" id="{1B94E641-EA73-4A0E-977D-8C83C2FDF824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52" name="Text Box 3">
          <a:extLst>
            <a:ext uri="{FF2B5EF4-FFF2-40B4-BE49-F238E27FC236}">
              <a16:creationId xmlns:a16="http://schemas.microsoft.com/office/drawing/2014/main" xmlns="" id="{BCD4C200-538F-4A56-8B27-EAC72E7E246F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53" name="Text Box 3">
          <a:extLst>
            <a:ext uri="{FF2B5EF4-FFF2-40B4-BE49-F238E27FC236}">
              <a16:creationId xmlns:a16="http://schemas.microsoft.com/office/drawing/2014/main" xmlns="" id="{9EFC468D-71D9-4630-A406-4B40D03F6191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54" name="Text Box 3">
          <a:extLst>
            <a:ext uri="{FF2B5EF4-FFF2-40B4-BE49-F238E27FC236}">
              <a16:creationId xmlns:a16="http://schemas.microsoft.com/office/drawing/2014/main" xmlns="" id="{7AC9BA8F-BC10-474F-AE27-E63DC44AE342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55" name="Text Box 3">
          <a:extLst>
            <a:ext uri="{FF2B5EF4-FFF2-40B4-BE49-F238E27FC236}">
              <a16:creationId xmlns:a16="http://schemas.microsoft.com/office/drawing/2014/main" xmlns="" id="{7A8B1E1A-8FA9-4640-BA61-A37DE00B627D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56" name="Text Box 3">
          <a:extLst>
            <a:ext uri="{FF2B5EF4-FFF2-40B4-BE49-F238E27FC236}">
              <a16:creationId xmlns:a16="http://schemas.microsoft.com/office/drawing/2014/main" xmlns="" id="{138DAF86-2046-4312-9344-079856311988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57" name="Text Box 3">
          <a:extLst>
            <a:ext uri="{FF2B5EF4-FFF2-40B4-BE49-F238E27FC236}">
              <a16:creationId xmlns:a16="http://schemas.microsoft.com/office/drawing/2014/main" xmlns="" id="{80D40A60-4674-4D33-BF3C-D81DCAE57931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58" name="Text Box 3">
          <a:extLst>
            <a:ext uri="{FF2B5EF4-FFF2-40B4-BE49-F238E27FC236}">
              <a16:creationId xmlns:a16="http://schemas.microsoft.com/office/drawing/2014/main" xmlns="" id="{008D4EBA-1BA7-4A05-A314-318C1272F104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59" name="Text Box 3">
          <a:extLst>
            <a:ext uri="{FF2B5EF4-FFF2-40B4-BE49-F238E27FC236}">
              <a16:creationId xmlns:a16="http://schemas.microsoft.com/office/drawing/2014/main" xmlns="" id="{88EB1EA6-6DE9-46DC-B42E-34908A3A4D65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60" name="Text Box 3">
          <a:extLst>
            <a:ext uri="{FF2B5EF4-FFF2-40B4-BE49-F238E27FC236}">
              <a16:creationId xmlns:a16="http://schemas.microsoft.com/office/drawing/2014/main" xmlns="" id="{8FAC6AB9-810E-4FA6-A574-5F5E71627FBF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61" name="Text Box 3">
          <a:extLst>
            <a:ext uri="{FF2B5EF4-FFF2-40B4-BE49-F238E27FC236}">
              <a16:creationId xmlns:a16="http://schemas.microsoft.com/office/drawing/2014/main" xmlns="" id="{65A1FA14-CA45-4D7A-AB25-FA0336BEBC65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62" name="Text Box 3">
          <a:extLst>
            <a:ext uri="{FF2B5EF4-FFF2-40B4-BE49-F238E27FC236}">
              <a16:creationId xmlns:a16="http://schemas.microsoft.com/office/drawing/2014/main" xmlns="" id="{BC40D170-EF02-4311-B080-D7C9DABBE9D0}"/>
            </a:ext>
          </a:extLst>
        </xdr:cNvPr>
        <xdr:cNvSpPr txBox="1">
          <a:spLocks noChangeArrowheads="1"/>
        </xdr:cNvSpPr>
      </xdr:nvSpPr>
      <xdr:spPr bwMode="auto">
        <a:xfrm>
          <a:off x="6236368" y="1766536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63" name="Text Box 3">
          <a:extLst>
            <a:ext uri="{FF2B5EF4-FFF2-40B4-BE49-F238E27FC236}">
              <a16:creationId xmlns:a16="http://schemas.microsoft.com/office/drawing/2014/main" xmlns="" id="{778A136A-11A5-4059-9486-F797E79DAE2D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64" name="Text Box 3">
          <a:extLst>
            <a:ext uri="{FF2B5EF4-FFF2-40B4-BE49-F238E27FC236}">
              <a16:creationId xmlns:a16="http://schemas.microsoft.com/office/drawing/2014/main" xmlns="" id="{6847EC7B-66BA-4216-B5E2-ED6EB44BB81A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65" name="Text Box 3">
          <a:extLst>
            <a:ext uri="{FF2B5EF4-FFF2-40B4-BE49-F238E27FC236}">
              <a16:creationId xmlns:a16="http://schemas.microsoft.com/office/drawing/2014/main" xmlns="" id="{5F9A0B20-778B-4D51-8B38-8949131555FF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66" name="Text Box 3">
          <a:extLst>
            <a:ext uri="{FF2B5EF4-FFF2-40B4-BE49-F238E27FC236}">
              <a16:creationId xmlns:a16="http://schemas.microsoft.com/office/drawing/2014/main" xmlns="" id="{99877AE1-312A-4A12-B9A8-9CA579845FB5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67" name="Text Box 3">
          <a:extLst>
            <a:ext uri="{FF2B5EF4-FFF2-40B4-BE49-F238E27FC236}">
              <a16:creationId xmlns:a16="http://schemas.microsoft.com/office/drawing/2014/main" xmlns="" id="{40B73915-76F5-4BE4-8EC7-BDA10EAF7934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68" name="Text Box 3">
          <a:extLst>
            <a:ext uri="{FF2B5EF4-FFF2-40B4-BE49-F238E27FC236}">
              <a16:creationId xmlns:a16="http://schemas.microsoft.com/office/drawing/2014/main" xmlns="" id="{9DBE01EB-D03F-4787-9903-C95218AB5794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69" name="Text Box 3">
          <a:extLst>
            <a:ext uri="{FF2B5EF4-FFF2-40B4-BE49-F238E27FC236}">
              <a16:creationId xmlns:a16="http://schemas.microsoft.com/office/drawing/2014/main" xmlns="" id="{41EC62E7-7DD5-4DD7-9BBC-2E35B48229B2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70" name="Text Box 3">
          <a:extLst>
            <a:ext uri="{FF2B5EF4-FFF2-40B4-BE49-F238E27FC236}">
              <a16:creationId xmlns:a16="http://schemas.microsoft.com/office/drawing/2014/main" xmlns="" id="{CD6FFA7E-3CB2-407A-897A-5169E6A2B179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71" name="Text Box 3">
          <a:extLst>
            <a:ext uri="{FF2B5EF4-FFF2-40B4-BE49-F238E27FC236}">
              <a16:creationId xmlns:a16="http://schemas.microsoft.com/office/drawing/2014/main" xmlns="" id="{48B9025C-9FB8-48AA-96DB-50BEE991EFD5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xmlns="" id="{962E4984-0029-4689-BD98-0FDED496D723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73" name="Text Box 3">
          <a:extLst>
            <a:ext uri="{FF2B5EF4-FFF2-40B4-BE49-F238E27FC236}">
              <a16:creationId xmlns:a16="http://schemas.microsoft.com/office/drawing/2014/main" xmlns="" id="{4509A882-021D-42EF-9F92-A21B569B6F66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74" name="Text Box 3">
          <a:extLst>
            <a:ext uri="{FF2B5EF4-FFF2-40B4-BE49-F238E27FC236}">
              <a16:creationId xmlns:a16="http://schemas.microsoft.com/office/drawing/2014/main" xmlns="" id="{A67C5E70-3A46-41F0-9038-774A30591722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75" name="Text Box 3">
          <a:extLst>
            <a:ext uri="{FF2B5EF4-FFF2-40B4-BE49-F238E27FC236}">
              <a16:creationId xmlns:a16="http://schemas.microsoft.com/office/drawing/2014/main" xmlns="" id="{3B2DBAA5-C91F-4A06-8C45-EE21EBACF419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76" name="Text Box 3">
          <a:extLst>
            <a:ext uri="{FF2B5EF4-FFF2-40B4-BE49-F238E27FC236}">
              <a16:creationId xmlns:a16="http://schemas.microsoft.com/office/drawing/2014/main" xmlns="" id="{C4B95D26-F4CD-4F37-9529-8F2B908A9C18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77" name="Text Box 3">
          <a:extLst>
            <a:ext uri="{FF2B5EF4-FFF2-40B4-BE49-F238E27FC236}">
              <a16:creationId xmlns:a16="http://schemas.microsoft.com/office/drawing/2014/main" xmlns="" id="{55C23520-CBC0-4990-AF7E-53FBA0CB9EB0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78" name="Text Box 3">
          <a:extLst>
            <a:ext uri="{FF2B5EF4-FFF2-40B4-BE49-F238E27FC236}">
              <a16:creationId xmlns:a16="http://schemas.microsoft.com/office/drawing/2014/main" xmlns="" id="{80DDFF11-8F69-4511-AE12-277239C0D949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xmlns="" id="{1C428074-4843-4531-8E86-319A9A245B3C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80" name="Text Box 3">
          <a:extLst>
            <a:ext uri="{FF2B5EF4-FFF2-40B4-BE49-F238E27FC236}">
              <a16:creationId xmlns:a16="http://schemas.microsoft.com/office/drawing/2014/main" xmlns="" id="{2AFBC895-A448-47DF-9F7D-AF6B184B26E9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81" name="Text Box 3">
          <a:extLst>
            <a:ext uri="{FF2B5EF4-FFF2-40B4-BE49-F238E27FC236}">
              <a16:creationId xmlns:a16="http://schemas.microsoft.com/office/drawing/2014/main" xmlns="" id="{A3FBF21C-A602-4BEE-8234-394A1107B6BA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82" name="Text Box 3">
          <a:extLst>
            <a:ext uri="{FF2B5EF4-FFF2-40B4-BE49-F238E27FC236}">
              <a16:creationId xmlns:a16="http://schemas.microsoft.com/office/drawing/2014/main" xmlns="" id="{9F174DD9-8D22-4BB5-BF83-2017977CCB60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83" name="Text Box 3">
          <a:extLst>
            <a:ext uri="{FF2B5EF4-FFF2-40B4-BE49-F238E27FC236}">
              <a16:creationId xmlns:a16="http://schemas.microsoft.com/office/drawing/2014/main" xmlns="" id="{C2857D63-8ECC-40DB-BF03-1106975AB7C4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84" name="Text Box 3">
          <a:extLst>
            <a:ext uri="{FF2B5EF4-FFF2-40B4-BE49-F238E27FC236}">
              <a16:creationId xmlns:a16="http://schemas.microsoft.com/office/drawing/2014/main" xmlns="" id="{446F97D1-4148-4F80-845D-401E18E87BA1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85" name="Text Box 3">
          <a:extLst>
            <a:ext uri="{FF2B5EF4-FFF2-40B4-BE49-F238E27FC236}">
              <a16:creationId xmlns:a16="http://schemas.microsoft.com/office/drawing/2014/main" xmlns="" id="{796E2A68-3841-4F30-9A29-6DD8486AA45D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xmlns="" id="{A541153F-8DF4-4683-B431-EA2F110A80ED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87" name="Text Box 3">
          <a:extLst>
            <a:ext uri="{FF2B5EF4-FFF2-40B4-BE49-F238E27FC236}">
              <a16:creationId xmlns:a16="http://schemas.microsoft.com/office/drawing/2014/main" xmlns="" id="{957237A4-681A-4323-B583-8C822833BDEA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88" name="Text Box 3">
          <a:extLst>
            <a:ext uri="{FF2B5EF4-FFF2-40B4-BE49-F238E27FC236}">
              <a16:creationId xmlns:a16="http://schemas.microsoft.com/office/drawing/2014/main" xmlns="" id="{A5C9496A-15DE-4E30-8F13-C403056692F6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89" name="Text Box 3">
          <a:extLst>
            <a:ext uri="{FF2B5EF4-FFF2-40B4-BE49-F238E27FC236}">
              <a16:creationId xmlns:a16="http://schemas.microsoft.com/office/drawing/2014/main" xmlns="" id="{B6B2E59E-F03A-43A4-A249-9BF8468E9A36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90" name="Text Box 3">
          <a:extLst>
            <a:ext uri="{FF2B5EF4-FFF2-40B4-BE49-F238E27FC236}">
              <a16:creationId xmlns:a16="http://schemas.microsoft.com/office/drawing/2014/main" xmlns="" id="{E61CE11C-563D-4D91-A1A5-56A555A38B92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91" name="Text Box 3">
          <a:extLst>
            <a:ext uri="{FF2B5EF4-FFF2-40B4-BE49-F238E27FC236}">
              <a16:creationId xmlns:a16="http://schemas.microsoft.com/office/drawing/2014/main" xmlns="" id="{D6BBC529-EBCF-4B53-8666-8FA0A9F2DC5C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92" name="Text Box 3">
          <a:extLst>
            <a:ext uri="{FF2B5EF4-FFF2-40B4-BE49-F238E27FC236}">
              <a16:creationId xmlns:a16="http://schemas.microsoft.com/office/drawing/2014/main" xmlns="" id="{C6F4A67E-FBE0-4E70-896C-F22281A93A3A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93" name="Text Box 3">
          <a:extLst>
            <a:ext uri="{FF2B5EF4-FFF2-40B4-BE49-F238E27FC236}">
              <a16:creationId xmlns:a16="http://schemas.microsoft.com/office/drawing/2014/main" xmlns="" id="{D6EA26F8-7BBA-4897-ADC0-4C93AA2A533B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94" name="Text Box 3">
          <a:extLst>
            <a:ext uri="{FF2B5EF4-FFF2-40B4-BE49-F238E27FC236}">
              <a16:creationId xmlns:a16="http://schemas.microsoft.com/office/drawing/2014/main" xmlns="" id="{2FEA3670-6CC4-4EA8-BC79-0374E1CC4DCC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95" name="Text Box 3">
          <a:extLst>
            <a:ext uri="{FF2B5EF4-FFF2-40B4-BE49-F238E27FC236}">
              <a16:creationId xmlns:a16="http://schemas.microsoft.com/office/drawing/2014/main" xmlns="" id="{80466D6F-3EF0-4607-A4C1-E1778CE3F6EA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96" name="Text Box 3">
          <a:extLst>
            <a:ext uri="{FF2B5EF4-FFF2-40B4-BE49-F238E27FC236}">
              <a16:creationId xmlns:a16="http://schemas.microsoft.com/office/drawing/2014/main" xmlns="" id="{AE10C387-F00A-4920-8C22-7EC4D083E111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97" name="Text Box 3">
          <a:extLst>
            <a:ext uri="{FF2B5EF4-FFF2-40B4-BE49-F238E27FC236}">
              <a16:creationId xmlns:a16="http://schemas.microsoft.com/office/drawing/2014/main" xmlns="" id="{66FCDA34-85F7-4F49-86E5-20EC7502325C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98" name="Text Box 3">
          <a:extLst>
            <a:ext uri="{FF2B5EF4-FFF2-40B4-BE49-F238E27FC236}">
              <a16:creationId xmlns:a16="http://schemas.microsoft.com/office/drawing/2014/main" xmlns="" id="{91268738-187E-4FC2-A6A3-1517FE75D0C8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299" name="Text Box 3">
          <a:extLst>
            <a:ext uri="{FF2B5EF4-FFF2-40B4-BE49-F238E27FC236}">
              <a16:creationId xmlns:a16="http://schemas.microsoft.com/office/drawing/2014/main" xmlns="" id="{C2EA77BA-9C9A-4A11-BE4C-F8DD9CEE017C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300" name="Text Box 3">
          <a:extLst>
            <a:ext uri="{FF2B5EF4-FFF2-40B4-BE49-F238E27FC236}">
              <a16:creationId xmlns:a16="http://schemas.microsoft.com/office/drawing/2014/main" xmlns="" id="{58B89C4C-3866-4B0E-90F3-7426DF9B3B7D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637</xdr:row>
      <xdr:rowOff>0</xdr:rowOff>
    </xdr:from>
    <xdr:ext cx="563880" cy="293671"/>
    <xdr:sp macro="" textlink="">
      <xdr:nvSpPr>
        <xdr:cNvPr id="2301" name="Text Box 3">
          <a:extLst>
            <a:ext uri="{FF2B5EF4-FFF2-40B4-BE49-F238E27FC236}">
              <a16:creationId xmlns:a16="http://schemas.microsoft.com/office/drawing/2014/main" xmlns="" id="{3ABF7B3F-C908-4FFF-ACC6-E12DB95F1A11}"/>
            </a:ext>
          </a:extLst>
        </xdr:cNvPr>
        <xdr:cNvSpPr txBox="1">
          <a:spLocks noChangeArrowheads="1"/>
        </xdr:cNvSpPr>
      </xdr:nvSpPr>
      <xdr:spPr bwMode="auto">
        <a:xfrm>
          <a:off x="6236368" y="1769243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02" name="Text Box 3">
          <a:extLst>
            <a:ext uri="{FF2B5EF4-FFF2-40B4-BE49-F238E27FC236}">
              <a16:creationId xmlns:a16="http://schemas.microsoft.com/office/drawing/2014/main" xmlns="" id="{52AA4013-354B-490F-A385-77AE337F52E5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03" name="Text Box 3">
          <a:extLst>
            <a:ext uri="{FF2B5EF4-FFF2-40B4-BE49-F238E27FC236}">
              <a16:creationId xmlns:a16="http://schemas.microsoft.com/office/drawing/2014/main" xmlns="" id="{3A8769A4-FF8C-452E-AB63-805C9A2D04E4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04" name="Text Box 3">
          <a:extLst>
            <a:ext uri="{FF2B5EF4-FFF2-40B4-BE49-F238E27FC236}">
              <a16:creationId xmlns:a16="http://schemas.microsoft.com/office/drawing/2014/main" xmlns="" id="{B26D0E88-52F8-46BB-9102-598FAA053858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05" name="Text Box 3">
          <a:extLst>
            <a:ext uri="{FF2B5EF4-FFF2-40B4-BE49-F238E27FC236}">
              <a16:creationId xmlns:a16="http://schemas.microsoft.com/office/drawing/2014/main" xmlns="" id="{E3AD9EE2-043A-45F7-A4C0-B1B97117036E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06" name="Text Box 3">
          <a:extLst>
            <a:ext uri="{FF2B5EF4-FFF2-40B4-BE49-F238E27FC236}">
              <a16:creationId xmlns:a16="http://schemas.microsoft.com/office/drawing/2014/main" xmlns="" id="{8782A4D7-CB53-4BF1-A6A3-DF46418945C1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xmlns="" id="{6953F82E-F494-47F5-82D1-517D293C540C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08" name="Text Box 3">
          <a:extLst>
            <a:ext uri="{FF2B5EF4-FFF2-40B4-BE49-F238E27FC236}">
              <a16:creationId xmlns:a16="http://schemas.microsoft.com/office/drawing/2014/main" xmlns="" id="{3809EDB4-746A-462E-8F25-E378CBD794A5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09" name="Text Box 3">
          <a:extLst>
            <a:ext uri="{FF2B5EF4-FFF2-40B4-BE49-F238E27FC236}">
              <a16:creationId xmlns:a16="http://schemas.microsoft.com/office/drawing/2014/main" xmlns="" id="{7ABD7B3F-314D-470B-8939-4DDA8F38C2CC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10" name="Text Box 3">
          <a:extLst>
            <a:ext uri="{FF2B5EF4-FFF2-40B4-BE49-F238E27FC236}">
              <a16:creationId xmlns:a16="http://schemas.microsoft.com/office/drawing/2014/main" xmlns="" id="{7FCDD441-AB81-4198-90F0-91B0A7648BF3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11" name="Text Box 3">
          <a:extLst>
            <a:ext uri="{FF2B5EF4-FFF2-40B4-BE49-F238E27FC236}">
              <a16:creationId xmlns:a16="http://schemas.microsoft.com/office/drawing/2014/main" xmlns="" id="{08E6CBA4-1D2F-4BAD-B915-1B0F1F4F9816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12" name="Text Box 3">
          <a:extLst>
            <a:ext uri="{FF2B5EF4-FFF2-40B4-BE49-F238E27FC236}">
              <a16:creationId xmlns:a16="http://schemas.microsoft.com/office/drawing/2014/main" xmlns="" id="{2EDAD0D7-9B4E-4773-8942-A847C5AB8E21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13" name="Text Box 3">
          <a:extLst>
            <a:ext uri="{FF2B5EF4-FFF2-40B4-BE49-F238E27FC236}">
              <a16:creationId xmlns:a16="http://schemas.microsoft.com/office/drawing/2014/main" xmlns="" id="{AB3B2589-FE0A-479B-B1A5-9FC6A7147D9B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14" name="Text Box 3">
          <a:extLst>
            <a:ext uri="{FF2B5EF4-FFF2-40B4-BE49-F238E27FC236}">
              <a16:creationId xmlns:a16="http://schemas.microsoft.com/office/drawing/2014/main" xmlns="" id="{765367C9-9D3A-45EB-8777-A7564FDD50FD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15" name="Text Box 3">
          <a:extLst>
            <a:ext uri="{FF2B5EF4-FFF2-40B4-BE49-F238E27FC236}">
              <a16:creationId xmlns:a16="http://schemas.microsoft.com/office/drawing/2014/main" xmlns="" id="{603DC9F4-9E87-4E70-A2E8-6C43D9E3156B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16" name="Text Box 3">
          <a:extLst>
            <a:ext uri="{FF2B5EF4-FFF2-40B4-BE49-F238E27FC236}">
              <a16:creationId xmlns:a16="http://schemas.microsoft.com/office/drawing/2014/main" xmlns="" id="{A8226B73-B5D2-4D58-910E-F75D355E6D6A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17" name="Text Box 3">
          <a:extLst>
            <a:ext uri="{FF2B5EF4-FFF2-40B4-BE49-F238E27FC236}">
              <a16:creationId xmlns:a16="http://schemas.microsoft.com/office/drawing/2014/main" xmlns="" id="{A0D4945B-072B-4A86-A705-73E7222D63A5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18" name="Text Box 3">
          <a:extLst>
            <a:ext uri="{FF2B5EF4-FFF2-40B4-BE49-F238E27FC236}">
              <a16:creationId xmlns:a16="http://schemas.microsoft.com/office/drawing/2014/main" xmlns="" id="{A762D8DB-9E91-48D1-B393-800ECAF58A71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19" name="Text Box 3">
          <a:extLst>
            <a:ext uri="{FF2B5EF4-FFF2-40B4-BE49-F238E27FC236}">
              <a16:creationId xmlns:a16="http://schemas.microsoft.com/office/drawing/2014/main" xmlns="" id="{2491A107-8BD9-4BE3-A12C-AB4D976E00E7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20" name="Text Box 3">
          <a:extLst>
            <a:ext uri="{FF2B5EF4-FFF2-40B4-BE49-F238E27FC236}">
              <a16:creationId xmlns:a16="http://schemas.microsoft.com/office/drawing/2014/main" xmlns="" id="{6FBE8125-FEB5-46F5-953A-0EF833A0F7F0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21" name="Text Box 3">
          <a:extLst>
            <a:ext uri="{FF2B5EF4-FFF2-40B4-BE49-F238E27FC236}">
              <a16:creationId xmlns:a16="http://schemas.microsoft.com/office/drawing/2014/main" xmlns="" id="{9FC5484B-4152-4050-B22F-14C8223BEC57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22" name="Text Box 3">
          <a:extLst>
            <a:ext uri="{FF2B5EF4-FFF2-40B4-BE49-F238E27FC236}">
              <a16:creationId xmlns:a16="http://schemas.microsoft.com/office/drawing/2014/main" xmlns="" id="{A9D3AAED-1AA0-479F-B5AA-8A41B7122668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23" name="Text Box 3">
          <a:extLst>
            <a:ext uri="{FF2B5EF4-FFF2-40B4-BE49-F238E27FC236}">
              <a16:creationId xmlns:a16="http://schemas.microsoft.com/office/drawing/2014/main" xmlns="" id="{D190C69B-9BF3-4CAF-A140-6F9DA7FB98B2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24" name="Text Box 3">
          <a:extLst>
            <a:ext uri="{FF2B5EF4-FFF2-40B4-BE49-F238E27FC236}">
              <a16:creationId xmlns:a16="http://schemas.microsoft.com/office/drawing/2014/main" xmlns="" id="{74C84452-68E0-4D08-B69D-538437A37F11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25" name="Text Box 3">
          <a:extLst>
            <a:ext uri="{FF2B5EF4-FFF2-40B4-BE49-F238E27FC236}">
              <a16:creationId xmlns:a16="http://schemas.microsoft.com/office/drawing/2014/main" xmlns="" id="{30E5BAEF-0E60-449D-9502-B099DCE97F5C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26" name="Text Box 3">
          <a:extLst>
            <a:ext uri="{FF2B5EF4-FFF2-40B4-BE49-F238E27FC236}">
              <a16:creationId xmlns:a16="http://schemas.microsoft.com/office/drawing/2014/main" xmlns="" id="{BEB25D3B-9025-4856-A735-E1633A9DE38A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27" name="Text Box 3">
          <a:extLst>
            <a:ext uri="{FF2B5EF4-FFF2-40B4-BE49-F238E27FC236}">
              <a16:creationId xmlns:a16="http://schemas.microsoft.com/office/drawing/2014/main" xmlns="" id="{E94241DB-962C-4084-90D1-7EB626E21C87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28" name="Text Box 3">
          <a:extLst>
            <a:ext uri="{FF2B5EF4-FFF2-40B4-BE49-F238E27FC236}">
              <a16:creationId xmlns:a16="http://schemas.microsoft.com/office/drawing/2014/main" xmlns="" id="{6E74DF18-FEAA-49E4-B5F9-B31270755468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29" name="Text Box 3">
          <a:extLst>
            <a:ext uri="{FF2B5EF4-FFF2-40B4-BE49-F238E27FC236}">
              <a16:creationId xmlns:a16="http://schemas.microsoft.com/office/drawing/2014/main" xmlns="" id="{43C22345-8A08-448C-B84E-1FA45DC134A3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30" name="Text Box 3">
          <a:extLst>
            <a:ext uri="{FF2B5EF4-FFF2-40B4-BE49-F238E27FC236}">
              <a16:creationId xmlns:a16="http://schemas.microsoft.com/office/drawing/2014/main" xmlns="" id="{13FBB7B8-C351-4299-8579-43B189622011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31" name="Text Box 3">
          <a:extLst>
            <a:ext uri="{FF2B5EF4-FFF2-40B4-BE49-F238E27FC236}">
              <a16:creationId xmlns:a16="http://schemas.microsoft.com/office/drawing/2014/main" xmlns="" id="{98796BEE-E2C2-47EE-AEAD-8EBED0AAFFBA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32" name="Text Box 3">
          <a:extLst>
            <a:ext uri="{FF2B5EF4-FFF2-40B4-BE49-F238E27FC236}">
              <a16:creationId xmlns:a16="http://schemas.microsoft.com/office/drawing/2014/main" xmlns="" id="{C8DB27D0-5604-4A5D-8B87-589C8AE2AB29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33" name="Text Box 3">
          <a:extLst>
            <a:ext uri="{FF2B5EF4-FFF2-40B4-BE49-F238E27FC236}">
              <a16:creationId xmlns:a16="http://schemas.microsoft.com/office/drawing/2014/main" xmlns="" id="{02C84E5B-97C7-45CA-A740-A6488D6D2CA2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34" name="Text Box 3">
          <a:extLst>
            <a:ext uri="{FF2B5EF4-FFF2-40B4-BE49-F238E27FC236}">
              <a16:creationId xmlns:a16="http://schemas.microsoft.com/office/drawing/2014/main" xmlns="" id="{BAB41AF7-F9DA-427F-B394-27EB2D17E975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35" name="Text Box 3">
          <a:extLst>
            <a:ext uri="{FF2B5EF4-FFF2-40B4-BE49-F238E27FC236}">
              <a16:creationId xmlns:a16="http://schemas.microsoft.com/office/drawing/2014/main" xmlns="" id="{851885A0-F7D4-491D-8D25-3155C81D81FE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36" name="Text Box 3">
          <a:extLst>
            <a:ext uri="{FF2B5EF4-FFF2-40B4-BE49-F238E27FC236}">
              <a16:creationId xmlns:a16="http://schemas.microsoft.com/office/drawing/2014/main" xmlns="" id="{2D76D3EB-EDC6-4B7F-8101-E9AA162047CB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37" name="Text Box 3">
          <a:extLst>
            <a:ext uri="{FF2B5EF4-FFF2-40B4-BE49-F238E27FC236}">
              <a16:creationId xmlns:a16="http://schemas.microsoft.com/office/drawing/2014/main" xmlns="" id="{698FD8F6-75AF-4AFF-A265-242700099758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38" name="Text Box 3">
          <a:extLst>
            <a:ext uri="{FF2B5EF4-FFF2-40B4-BE49-F238E27FC236}">
              <a16:creationId xmlns:a16="http://schemas.microsoft.com/office/drawing/2014/main" xmlns="" id="{8C8B3699-1BDC-41D5-BBCF-CCFEC1DD6B65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39" name="Text Box 3">
          <a:extLst>
            <a:ext uri="{FF2B5EF4-FFF2-40B4-BE49-F238E27FC236}">
              <a16:creationId xmlns:a16="http://schemas.microsoft.com/office/drawing/2014/main" xmlns="" id="{99FFEDA3-5793-489B-815A-A37D1890FDCE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40" name="Text Box 3">
          <a:extLst>
            <a:ext uri="{FF2B5EF4-FFF2-40B4-BE49-F238E27FC236}">
              <a16:creationId xmlns:a16="http://schemas.microsoft.com/office/drawing/2014/main" xmlns="" id="{DA095511-E5D4-4B28-86A9-5DB2A4FFBD7D}"/>
            </a:ext>
          </a:extLst>
        </xdr:cNvPr>
        <xdr:cNvSpPr txBox="1">
          <a:spLocks noChangeArrowheads="1"/>
        </xdr:cNvSpPr>
      </xdr:nvSpPr>
      <xdr:spPr bwMode="auto">
        <a:xfrm>
          <a:off x="6236368" y="1771950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41" name="Text Box 3">
          <a:extLst>
            <a:ext uri="{FF2B5EF4-FFF2-40B4-BE49-F238E27FC236}">
              <a16:creationId xmlns:a16="http://schemas.microsoft.com/office/drawing/2014/main" xmlns="" id="{846D2617-C637-4027-B85A-6F7A77DE313A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42" name="Text Box 3">
          <a:extLst>
            <a:ext uri="{FF2B5EF4-FFF2-40B4-BE49-F238E27FC236}">
              <a16:creationId xmlns:a16="http://schemas.microsoft.com/office/drawing/2014/main" xmlns="" id="{8FDCA45F-E956-4C29-8EC3-1CE859E090A3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43" name="Text Box 3">
          <a:extLst>
            <a:ext uri="{FF2B5EF4-FFF2-40B4-BE49-F238E27FC236}">
              <a16:creationId xmlns:a16="http://schemas.microsoft.com/office/drawing/2014/main" xmlns="" id="{31753901-1575-448C-A275-A777F69BBED8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44" name="Text Box 3">
          <a:extLst>
            <a:ext uri="{FF2B5EF4-FFF2-40B4-BE49-F238E27FC236}">
              <a16:creationId xmlns:a16="http://schemas.microsoft.com/office/drawing/2014/main" xmlns="" id="{8353C219-34E2-4A32-A9F4-398AF81B3564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45" name="Text Box 3">
          <a:extLst>
            <a:ext uri="{FF2B5EF4-FFF2-40B4-BE49-F238E27FC236}">
              <a16:creationId xmlns:a16="http://schemas.microsoft.com/office/drawing/2014/main" xmlns="" id="{7F516062-6D01-4F07-A66C-4FB2DF4F672B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46" name="Text Box 3">
          <a:extLst>
            <a:ext uri="{FF2B5EF4-FFF2-40B4-BE49-F238E27FC236}">
              <a16:creationId xmlns:a16="http://schemas.microsoft.com/office/drawing/2014/main" xmlns="" id="{4154554F-7B3E-431B-8315-3E7174711167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47" name="Text Box 3">
          <a:extLst>
            <a:ext uri="{FF2B5EF4-FFF2-40B4-BE49-F238E27FC236}">
              <a16:creationId xmlns:a16="http://schemas.microsoft.com/office/drawing/2014/main" xmlns="" id="{96591267-CB27-4163-961F-CB3FB3AE9E0F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48" name="Text Box 3">
          <a:extLst>
            <a:ext uri="{FF2B5EF4-FFF2-40B4-BE49-F238E27FC236}">
              <a16:creationId xmlns:a16="http://schemas.microsoft.com/office/drawing/2014/main" xmlns="" id="{57E62E3B-A142-4C5C-B1E2-6921CDCC75D6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49" name="Text Box 3">
          <a:extLst>
            <a:ext uri="{FF2B5EF4-FFF2-40B4-BE49-F238E27FC236}">
              <a16:creationId xmlns:a16="http://schemas.microsoft.com/office/drawing/2014/main" xmlns="" id="{6981B828-6146-47EA-A588-05C5C67A26BB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50" name="Text Box 3">
          <a:extLst>
            <a:ext uri="{FF2B5EF4-FFF2-40B4-BE49-F238E27FC236}">
              <a16:creationId xmlns:a16="http://schemas.microsoft.com/office/drawing/2014/main" xmlns="" id="{7626F878-2AFA-46BA-949F-34482A4EF4C8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51" name="Text Box 3">
          <a:extLst>
            <a:ext uri="{FF2B5EF4-FFF2-40B4-BE49-F238E27FC236}">
              <a16:creationId xmlns:a16="http://schemas.microsoft.com/office/drawing/2014/main" xmlns="" id="{4E08BA51-ABFF-4808-B255-06C159DA30DC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52" name="Text Box 3">
          <a:extLst>
            <a:ext uri="{FF2B5EF4-FFF2-40B4-BE49-F238E27FC236}">
              <a16:creationId xmlns:a16="http://schemas.microsoft.com/office/drawing/2014/main" xmlns="" id="{DC42B6FA-2CEC-4B3B-9347-965D1B8C4A75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53" name="Text Box 3">
          <a:extLst>
            <a:ext uri="{FF2B5EF4-FFF2-40B4-BE49-F238E27FC236}">
              <a16:creationId xmlns:a16="http://schemas.microsoft.com/office/drawing/2014/main" xmlns="" id="{E5AD0971-0E22-4249-9D85-6BFDA032FEA0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54" name="Text Box 3">
          <a:extLst>
            <a:ext uri="{FF2B5EF4-FFF2-40B4-BE49-F238E27FC236}">
              <a16:creationId xmlns:a16="http://schemas.microsoft.com/office/drawing/2014/main" xmlns="" id="{9D76A9A9-292C-44F0-87C7-9896E7006BCA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55" name="Text Box 3">
          <a:extLst>
            <a:ext uri="{FF2B5EF4-FFF2-40B4-BE49-F238E27FC236}">
              <a16:creationId xmlns:a16="http://schemas.microsoft.com/office/drawing/2014/main" xmlns="" id="{27F5526B-3F89-4C88-9B9B-4A5A537C273D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56" name="Text Box 3">
          <a:extLst>
            <a:ext uri="{FF2B5EF4-FFF2-40B4-BE49-F238E27FC236}">
              <a16:creationId xmlns:a16="http://schemas.microsoft.com/office/drawing/2014/main" xmlns="" id="{3E119F1B-F057-4FDA-90C8-8B20C1F13466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57" name="Text Box 3">
          <a:extLst>
            <a:ext uri="{FF2B5EF4-FFF2-40B4-BE49-F238E27FC236}">
              <a16:creationId xmlns:a16="http://schemas.microsoft.com/office/drawing/2014/main" xmlns="" id="{CAB0A6AB-CFA7-445A-BD81-C469D40ABACC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58" name="Text Box 3">
          <a:extLst>
            <a:ext uri="{FF2B5EF4-FFF2-40B4-BE49-F238E27FC236}">
              <a16:creationId xmlns:a16="http://schemas.microsoft.com/office/drawing/2014/main" xmlns="" id="{D2224FB3-789A-4B53-AFD5-A1060B720F65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59" name="Text Box 3">
          <a:extLst>
            <a:ext uri="{FF2B5EF4-FFF2-40B4-BE49-F238E27FC236}">
              <a16:creationId xmlns:a16="http://schemas.microsoft.com/office/drawing/2014/main" xmlns="" id="{5260B77F-52D3-4612-B315-54E7611BAC84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60" name="Text Box 3">
          <a:extLst>
            <a:ext uri="{FF2B5EF4-FFF2-40B4-BE49-F238E27FC236}">
              <a16:creationId xmlns:a16="http://schemas.microsoft.com/office/drawing/2014/main" xmlns="" id="{3DDEE2C4-B68E-4535-8066-FA5436E49C9C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61" name="Text Box 3">
          <a:extLst>
            <a:ext uri="{FF2B5EF4-FFF2-40B4-BE49-F238E27FC236}">
              <a16:creationId xmlns:a16="http://schemas.microsoft.com/office/drawing/2014/main" xmlns="" id="{D1D2DE92-F57F-4574-B598-FFB61979F37E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62" name="Text Box 3">
          <a:extLst>
            <a:ext uri="{FF2B5EF4-FFF2-40B4-BE49-F238E27FC236}">
              <a16:creationId xmlns:a16="http://schemas.microsoft.com/office/drawing/2014/main" xmlns="" id="{89A67434-6DBE-414B-8A21-12F1A964B2D2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xmlns="" id="{F3D94D4C-809F-4B82-9C48-C79081A6998A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64" name="Text Box 3">
          <a:extLst>
            <a:ext uri="{FF2B5EF4-FFF2-40B4-BE49-F238E27FC236}">
              <a16:creationId xmlns:a16="http://schemas.microsoft.com/office/drawing/2014/main" xmlns="" id="{A64F82AE-1758-4EAF-9E12-B80AEFFE4AF9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65" name="Text Box 3">
          <a:extLst>
            <a:ext uri="{FF2B5EF4-FFF2-40B4-BE49-F238E27FC236}">
              <a16:creationId xmlns:a16="http://schemas.microsoft.com/office/drawing/2014/main" xmlns="" id="{B6EE6678-4AF2-4C75-863B-53D86E726348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66" name="Text Box 3">
          <a:extLst>
            <a:ext uri="{FF2B5EF4-FFF2-40B4-BE49-F238E27FC236}">
              <a16:creationId xmlns:a16="http://schemas.microsoft.com/office/drawing/2014/main" xmlns="" id="{7448ED3B-377A-41C9-9013-04A7F2DD8204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67" name="Text Box 3">
          <a:extLst>
            <a:ext uri="{FF2B5EF4-FFF2-40B4-BE49-F238E27FC236}">
              <a16:creationId xmlns:a16="http://schemas.microsoft.com/office/drawing/2014/main" xmlns="" id="{43EE2443-A35F-4A10-8CCA-B9D837F1C98F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68" name="Text Box 3">
          <a:extLst>
            <a:ext uri="{FF2B5EF4-FFF2-40B4-BE49-F238E27FC236}">
              <a16:creationId xmlns:a16="http://schemas.microsoft.com/office/drawing/2014/main" xmlns="" id="{01569781-ADC4-4C78-A1AA-8E8FC1C5CEBE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69" name="Text Box 3">
          <a:extLst>
            <a:ext uri="{FF2B5EF4-FFF2-40B4-BE49-F238E27FC236}">
              <a16:creationId xmlns:a16="http://schemas.microsoft.com/office/drawing/2014/main" xmlns="" id="{79755632-2ACE-4F50-8391-CF7BFA903FEA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xmlns="" id="{8852542F-E1F9-4ACB-91FE-E471F77C2FE5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71" name="Text Box 3">
          <a:extLst>
            <a:ext uri="{FF2B5EF4-FFF2-40B4-BE49-F238E27FC236}">
              <a16:creationId xmlns:a16="http://schemas.microsoft.com/office/drawing/2014/main" xmlns="" id="{13AB6E80-A2AA-4003-B14B-01E6F6C10DE6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72" name="Text Box 3">
          <a:extLst>
            <a:ext uri="{FF2B5EF4-FFF2-40B4-BE49-F238E27FC236}">
              <a16:creationId xmlns:a16="http://schemas.microsoft.com/office/drawing/2014/main" xmlns="" id="{E6710EED-0621-46EA-920D-69FFD402F78B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73" name="Text Box 3">
          <a:extLst>
            <a:ext uri="{FF2B5EF4-FFF2-40B4-BE49-F238E27FC236}">
              <a16:creationId xmlns:a16="http://schemas.microsoft.com/office/drawing/2014/main" xmlns="" id="{2C3109A6-C80A-4352-A071-5DFDB23543D5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74" name="Text Box 3">
          <a:extLst>
            <a:ext uri="{FF2B5EF4-FFF2-40B4-BE49-F238E27FC236}">
              <a16:creationId xmlns:a16="http://schemas.microsoft.com/office/drawing/2014/main" xmlns="" id="{95983D44-8013-4B1C-A261-A5402B70DF40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75" name="Text Box 3">
          <a:extLst>
            <a:ext uri="{FF2B5EF4-FFF2-40B4-BE49-F238E27FC236}">
              <a16:creationId xmlns:a16="http://schemas.microsoft.com/office/drawing/2014/main" xmlns="" id="{1491CF32-0A68-4F8A-A6C3-366061D25BBB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76" name="Text Box 3">
          <a:extLst>
            <a:ext uri="{FF2B5EF4-FFF2-40B4-BE49-F238E27FC236}">
              <a16:creationId xmlns:a16="http://schemas.microsoft.com/office/drawing/2014/main" xmlns="" id="{F7153A35-F544-4713-84A8-47D741AB01D8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77" name="Text Box 3">
          <a:extLst>
            <a:ext uri="{FF2B5EF4-FFF2-40B4-BE49-F238E27FC236}">
              <a16:creationId xmlns:a16="http://schemas.microsoft.com/office/drawing/2014/main" xmlns="" id="{7FE3F850-A172-49AC-9784-7468AD658100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78" name="Text Box 3">
          <a:extLst>
            <a:ext uri="{FF2B5EF4-FFF2-40B4-BE49-F238E27FC236}">
              <a16:creationId xmlns:a16="http://schemas.microsoft.com/office/drawing/2014/main" xmlns="" id="{9922B334-4B2C-4EE9-96B0-47E7F8F48626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79" name="Text Box 3">
          <a:extLst>
            <a:ext uri="{FF2B5EF4-FFF2-40B4-BE49-F238E27FC236}">
              <a16:creationId xmlns:a16="http://schemas.microsoft.com/office/drawing/2014/main" xmlns="" id="{6EB30B0E-D96B-4898-A229-DB38A10C25FD}"/>
            </a:ext>
          </a:extLst>
        </xdr:cNvPr>
        <xdr:cNvSpPr txBox="1">
          <a:spLocks noChangeArrowheads="1"/>
        </xdr:cNvSpPr>
      </xdr:nvSpPr>
      <xdr:spPr bwMode="auto">
        <a:xfrm>
          <a:off x="6236368" y="1774657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80" name="Text Box 3">
          <a:extLst>
            <a:ext uri="{FF2B5EF4-FFF2-40B4-BE49-F238E27FC236}">
              <a16:creationId xmlns:a16="http://schemas.microsoft.com/office/drawing/2014/main" xmlns="" id="{B27AB611-2258-4A77-9018-12E0B8DF8220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81" name="Text Box 3">
          <a:extLst>
            <a:ext uri="{FF2B5EF4-FFF2-40B4-BE49-F238E27FC236}">
              <a16:creationId xmlns:a16="http://schemas.microsoft.com/office/drawing/2014/main" xmlns="" id="{A81AA5E6-1535-4B0A-8B3A-98F2D9A0D3AD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82" name="Text Box 3">
          <a:extLst>
            <a:ext uri="{FF2B5EF4-FFF2-40B4-BE49-F238E27FC236}">
              <a16:creationId xmlns:a16="http://schemas.microsoft.com/office/drawing/2014/main" xmlns="" id="{16189E53-66F2-4909-836D-77B17AF1B336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83" name="Text Box 3">
          <a:extLst>
            <a:ext uri="{FF2B5EF4-FFF2-40B4-BE49-F238E27FC236}">
              <a16:creationId xmlns:a16="http://schemas.microsoft.com/office/drawing/2014/main" xmlns="" id="{E29AB322-F737-4FE2-B58E-A4E8E878A973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84" name="Text Box 3">
          <a:extLst>
            <a:ext uri="{FF2B5EF4-FFF2-40B4-BE49-F238E27FC236}">
              <a16:creationId xmlns:a16="http://schemas.microsoft.com/office/drawing/2014/main" xmlns="" id="{7CD4DC34-9583-4E12-8AFA-FD097949361A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85" name="Text Box 3">
          <a:extLst>
            <a:ext uri="{FF2B5EF4-FFF2-40B4-BE49-F238E27FC236}">
              <a16:creationId xmlns:a16="http://schemas.microsoft.com/office/drawing/2014/main" xmlns="" id="{CB6D3E12-652C-442F-B4A4-3CC59A338DF3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86" name="Text Box 3">
          <a:extLst>
            <a:ext uri="{FF2B5EF4-FFF2-40B4-BE49-F238E27FC236}">
              <a16:creationId xmlns:a16="http://schemas.microsoft.com/office/drawing/2014/main" xmlns="" id="{387516DF-2819-4930-B54E-A292AF4EF550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87" name="Text Box 3">
          <a:extLst>
            <a:ext uri="{FF2B5EF4-FFF2-40B4-BE49-F238E27FC236}">
              <a16:creationId xmlns:a16="http://schemas.microsoft.com/office/drawing/2014/main" xmlns="" id="{8A7210D0-CA12-498C-B828-FD9C52D7ACA6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88" name="Text Box 3">
          <a:extLst>
            <a:ext uri="{FF2B5EF4-FFF2-40B4-BE49-F238E27FC236}">
              <a16:creationId xmlns:a16="http://schemas.microsoft.com/office/drawing/2014/main" xmlns="" id="{400170A1-63A1-4924-9C3F-34EEAF3F1C35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89" name="Text Box 3">
          <a:extLst>
            <a:ext uri="{FF2B5EF4-FFF2-40B4-BE49-F238E27FC236}">
              <a16:creationId xmlns:a16="http://schemas.microsoft.com/office/drawing/2014/main" xmlns="" id="{64E3C1E7-5803-4617-AFB3-9E6F18E4FCD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90" name="Text Box 3">
          <a:extLst>
            <a:ext uri="{FF2B5EF4-FFF2-40B4-BE49-F238E27FC236}">
              <a16:creationId xmlns:a16="http://schemas.microsoft.com/office/drawing/2014/main" xmlns="" id="{57B0D4E3-1F04-4692-B567-D007A77528E7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91" name="Text Box 3">
          <a:extLst>
            <a:ext uri="{FF2B5EF4-FFF2-40B4-BE49-F238E27FC236}">
              <a16:creationId xmlns:a16="http://schemas.microsoft.com/office/drawing/2014/main" xmlns="" id="{8489C441-DF6B-4BD6-97A3-DFFF491EC5BA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92" name="Text Box 3">
          <a:extLst>
            <a:ext uri="{FF2B5EF4-FFF2-40B4-BE49-F238E27FC236}">
              <a16:creationId xmlns:a16="http://schemas.microsoft.com/office/drawing/2014/main" xmlns="" id="{DEF396A3-25EB-47C8-B845-CAA6897D115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93" name="Text Box 3">
          <a:extLst>
            <a:ext uri="{FF2B5EF4-FFF2-40B4-BE49-F238E27FC236}">
              <a16:creationId xmlns:a16="http://schemas.microsoft.com/office/drawing/2014/main" xmlns="" id="{886BCA9C-E9E6-496B-B7C9-5A58E2A71D44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94" name="Text Box 3">
          <a:extLst>
            <a:ext uri="{FF2B5EF4-FFF2-40B4-BE49-F238E27FC236}">
              <a16:creationId xmlns:a16="http://schemas.microsoft.com/office/drawing/2014/main" xmlns="" id="{D879F8FB-0F84-4FE1-B6B2-A2F683A59F2B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95" name="Text Box 3">
          <a:extLst>
            <a:ext uri="{FF2B5EF4-FFF2-40B4-BE49-F238E27FC236}">
              <a16:creationId xmlns:a16="http://schemas.microsoft.com/office/drawing/2014/main" xmlns="" id="{2078884C-57CA-4012-8E27-708AEA8B5C33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96" name="Text Box 3">
          <a:extLst>
            <a:ext uri="{FF2B5EF4-FFF2-40B4-BE49-F238E27FC236}">
              <a16:creationId xmlns:a16="http://schemas.microsoft.com/office/drawing/2014/main" xmlns="" id="{B8939FBD-E4C8-40FA-A840-79E35CD30907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97" name="Text Box 3">
          <a:extLst>
            <a:ext uri="{FF2B5EF4-FFF2-40B4-BE49-F238E27FC236}">
              <a16:creationId xmlns:a16="http://schemas.microsoft.com/office/drawing/2014/main" xmlns="" id="{9CA54B33-3D47-41BF-9867-D0C047A03D16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98" name="Text Box 3">
          <a:extLst>
            <a:ext uri="{FF2B5EF4-FFF2-40B4-BE49-F238E27FC236}">
              <a16:creationId xmlns:a16="http://schemas.microsoft.com/office/drawing/2014/main" xmlns="" id="{861608E5-2087-4D94-B2F4-9C7DC2EDE8B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399" name="Text Box 3">
          <a:extLst>
            <a:ext uri="{FF2B5EF4-FFF2-40B4-BE49-F238E27FC236}">
              <a16:creationId xmlns:a16="http://schemas.microsoft.com/office/drawing/2014/main" xmlns="" id="{C2497597-6835-4241-84CF-74CFB5A640EC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00" name="Text Box 3">
          <a:extLst>
            <a:ext uri="{FF2B5EF4-FFF2-40B4-BE49-F238E27FC236}">
              <a16:creationId xmlns:a16="http://schemas.microsoft.com/office/drawing/2014/main" xmlns="" id="{4833055B-9EC0-4A73-914D-A70DFCE8BDB0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01" name="Text Box 3">
          <a:extLst>
            <a:ext uri="{FF2B5EF4-FFF2-40B4-BE49-F238E27FC236}">
              <a16:creationId xmlns:a16="http://schemas.microsoft.com/office/drawing/2014/main" xmlns="" id="{310E8DFF-2118-472F-B3DA-6862266F70A8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02" name="Text Box 3">
          <a:extLst>
            <a:ext uri="{FF2B5EF4-FFF2-40B4-BE49-F238E27FC236}">
              <a16:creationId xmlns:a16="http://schemas.microsoft.com/office/drawing/2014/main" xmlns="" id="{05076AE8-8560-4BD0-BB44-3FE61A7EE722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03" name="Text Box 3">
          <a:extLst>
            <a:ext uri="{FF2B5EF4-FFF2-40B4-BE49-F238E27FC236}">
              <a16:creationId xmlns:a16="http://schemas.microsoft.com/office/drawing/2014/main" xmlns="" id="{89D3CED2-388D-4F5A-9120-884632EB25E4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04" name="Text Box 3">
          <a:extLst>
            <a:ext uri="{FF2B5EF4-FFF2-40B4-BE49-F238E27FC236}">
              <a16:creationId xmlns:a16="http://schemas.microsoft.com/office/drawing/2014/main" xmlns="" id="{A34BFF36-E7AB-46F6-86F9-A59B9AFE844E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05" name="Text Box 3">
          <a:extLst>
            <a:ext uri="{FF2B5EF4-FFF2-40B4-BE49-F238E27FC236}">
              <a16:creationId xmlns:a16="http://schemas.microsoft.com/office/drawing/2014/main" xmlns="" id="{2177916B-1084-4874-B225-6C181CD6B6DE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06" name="Text Box 3">
          <a:extLst>
            <a:ext uri="{FF2B5EF4-FFF2-40B4-BE49-F238E27FC236}">
              <a16:creationId xmlns:a16="http://schemas.microsoft.com/office/drawing/2014/main" xmlns="" id="{7262B849-F0D4-47AF-8E87-89926978C0D6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07" name="Text Box 3">
          <a:extLst>
            <a:ext uri="{FF2B5EF4-FFF2-40B4-BE49-F238E27FC236}">
              <a16:creationId xmlns:a16="http://schemas.microsoft.com/office/drawing/2014/main" xmlns="" id="{AA54E6B1-D5F9-4213-B452-B9FE69B28866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08" name="Text Box 3">
          <a:extLst>
            <a:ext uri="{FF2B5EF4-FFF2-40B4-BE49-F238E27FC236}">
              <a16:creationId xmlns:a16="http://schemas.microsoft.com/office/drawing/2014/main" xmlns="" id="{524E90BD-DB8F-4E02-9C9B-9C2B15FC980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09" name="Text Box 3">
          <a:extLst>
            <a:ext uri="{FF2B5EF4-FFF2-40B4-BE49-F238E27FC236}">
              <a16:creationId xmlns:a16="http://schemas.microsoft.com/office/drawing/2014/main" xmlns="" id="{220C0EA8-E7CB-420E-9935-06E5C9D6E99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10" name="Text Box 3">
          <a:extLst>
            <a:ext uri="{FF2B5EF4-FFF2-40B4-BE49-F238E27FC236}">
              <a16:creationId xmlns:a16="http://schemas.microsoft.com/office/drawing/2014/main" xmlns="" id="{1FB16065-14E2-408F-97F1-283D9DD53358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11" name="Text Box 3">
          <a:extLst>
            <a:ext uri="{FF2B5EF4-FFF2-40B4-BE49-F238E27FC236}">
              <a16:creationId xmlns:a16="http://schemas.microsoft.com/office/drawing/2014/main" xmlns="" id="{FDD05ACB-9A95-4D75-9DD3-45F8B4F98189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12" name="Text Box 3">
          <a:extLst>
            <a:ext uri="{FF2B5EF4-FFF2-40B4-BE49-F238E27FC236}">
              <a16:creationId xmlns:a16="http://schemas.microsoft.com/office/drawing/2014/main" xmlns="" id="{4C53B859-057E-45A1-84B4-0B1EB96F7178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13" name="Text Box 3">
          <a:extLst>
            <a:ext uri="{FF2B5EF4-FFF2-40B4-BE49-F238E27FC236}">
              <a16:creationId xmlns:a16="http://schemas.microsoft.com/office/drawing/2014/main" xmlns="" id="{2DA33000-54CB-4563-A08D-D2F41D16B77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14" name="Text Box 3">
          <a:extLst>
            <a:ext uri="{FF2B5EF4-FFF2-40B4-BE49-F238E27FC236}">
              <a16:creationId xmlns:a16="http://schemas.microsoft.com/office/drawing/2014/main" xmlns="" id="{83C53579-8EC8-46DC-973C-B7F04166AC70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15" name="Text Box 3">
          <a:extLst>
            <a:ext uri="{FF2B5EF4-FFF2-40B4-BE49-F238E27FC236}">
              <a16:creationId xmlns:a16="http://schemas.microsoft.com/office/drawing/2014/main" xmlns="" id="{CBFA6977-426B-404D-B296-8F950C44C036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16" name="Text Box 3">
          <a:extLst>
            <a:ext uri="{FF2B5EF4-FFF2-40B4-BE49-F238E27FC236}">
              <a16:creationId xmlns:a16="http://schemas.microsoft.com/office/drawing/2014/main" xmlns="" id="{67E8511B-7CF1-4915-9875-10F20439BBB2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17" name="Text Box 3">
          <a:extLst>
            <a:ext uri="{FF2B5EF4-FFF2-40B4-BE49-F238E27FC236}">
              <a16:creationId xmlns:a16="http://schemas.microsoft.com/office/drawing/2014/main" xmlns="" id="{9DF1271F-0117-45B6-AFBD-A532D96B8A45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638</xdr:row>
      <xdr:rowOff>0</xdr:rowOff>
    </xdr:from>
    <xdr:ext cx="563880" cy="293671"/>
    <xdr:sp macro="" textlink="">
      <xdr:nvSpPr>
        <xdr:cNvPr id="2418" name="Text Box 3">
          <a:extLst>
            <a:ext uri="{FF2B5EF4-FFF2-40B4-BE49-F238E27FC236}">
              <a16:creationId xmlns:a16="http://schemas.microsoft.com/office/drawing/2014/main" xmlns="" id="{7C658610-4BC6-4A99-9C00-E0EE3292EE41}"/>
            </a:ext>
          </a:extLst>
        </xdr:cNvPr>
        <xdr:cNvSpPr txBox="1">
          <a:spLocks noChangeArrowheads="1"/>
        </xdr:cNvSpPr>
      </xdr:nvSpPr>
      <xdr:spPr bwMode="auto">
        <a:xfrm>
          <a:off x="6236368" y="1777365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19" name="Text Box 3">
          <a:extLst>
            <a:ext uri="{FF2B5EF4-FFF2-40B4-BE49-F238E27FC236}">
              <a16:creationId xmlns:a16="http://schemas.microsoft.com/office/drawing/2014/main" xmlns="" id="{E7B34CEA-3D35-43A2-9505-1B3E14830193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20" name="Text Box 3">
          <a:extLst>
            <a:ext uri="{FF2B5EF4-FFF2-40B4-BE49-F238E27FC236}">
              <a16:creationId xmlns:a16="http://schemas.microsoft.com/office/drawing/2014/main" xmlns="" id="{BEB621C2-4178-46A5-A1E8-A6967C3FDE3C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21" name="Text Box 3">
          <a:extLst>
            <a:ext uri="{FF2B5EF4-FFF2-40B4-BE49-F238E27FC236}">
              <a16:creationId xmlns:a16="http://schemas.microsoft.com/office/drawing/2014/main" xmlns="" id="{EBF7357D-DE14-4FF3-983F-87B2F9AE2123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22" name="Text Box 3">
          <a:extLst>
            <a:ext uri="{FF2B5EF4-FFF2-40B4-BE49-F238E27FC236}">
              <a16:creationId xmlns:a16="http://schemas.microsoft.com/office/drawing/2014/main" xmlns="" id="{CF94AD9C-D0A7-4F67-9C8E-894FBD9C08DD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23" name="Text Box 3">
          <a:extLst>
            <a:ext uri="{FF2B5EF4-FFF2-40B4-BE49-F238E27FC236}">
              <a16:creationId xmlns:a16="http://schemas.microsoft.com/office/drawing/2014/main" xmlns="" id="{3B056492-2165-4AA9-A0DA-C8DCF3EFDD1A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24" name="Text Box 3">
          <a:extLst>
            <a:ext uri="{FF2B5EF4-FFF2-40B4-BE49-F238E27FC236}">
              <a16:creationId xmlns:a16="http://schemas.microsoft.com/office/drawing/2014/main" xmlns="" id="{4B7B4A4C-A016-4C69-A471-649F922A04D7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25" name="Text Box 3">
          <a:extLst>
            <a:ext uri="{FF2B5EF4-FFF2-40B4-BE49-F238E27FC236}">
              <a16:creationId xmlns:a16="http://schemas.microsoft.com/office/drawing/2014/main" xmlns="" id="{E3A57CDF-9FC9-424A-A05C-C6DBBFFB5D1A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26" name="Text Box 3">
          <a:extLst>
            <a:ext uri="{FF2B5EF4-FFF2-40B4-BE49-F238E27FC236}">
              <a16:creationId xmlns:a16="http://schemas.microsoft.com/office/drawing/2014/main" xmlns="" id="{F56058E6-5DD3-410B-932B-E40277DB8CAA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27" name="Text Box 3">
          <a:extLst>
            <a:ext uri="{FF2B5EF4-FFF2-40B4-BE49-F238E27FC236}">
              <a16:creationId xmlns:a16="http://schemas.microsoft.com/office/drawing/2014/main" xmlns="" id="{FD7D8E08-F5B0-45EC-8D5F-F980652BF467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28" name="Text Box 3">
          <a:extLst>
            <a:ext uri="{FF2B5EF4-FFF2-40B4-BE49-F238E27FC236}">
              <a16:creationId xmlns:a16="http://schemas.microsoft.com/office/drawing/2014/main" xmlns="" id="{E5C72878-D59A-4E4A-AE34-ABF7FD4B381C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29" name="Text Box 3">
          <a:extLst>
            <a:ext uri="{FF2B5EF4-FFF2-40B4-BE49-F238E27FC236}">
              <a16:creationId xmlns:a16="http://schemas.microsoft.com/office/drawing/2014/main" xmlns="" id="{AFEFEAF0-19A8-4C19-A4F3-6184F9625E65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30" name="Text Box 3">
          <a:extLst>
            <a:ext uri="{FF2B5EF4-FFF2-40B4-BE49-F238E27FC236}">
              <a16:creationId xmlns:a16="http://schemas.microsoft.com/office/drawing/2014/main" xmlns="" id="{33EF9E9D-4848-487D-AF2D-1BC031C9D07A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31" name="Text Box 3">
          <a:extLst>
            <a:ext uri="{FF2B5EF4-FFF2-40B4-BE49-F238E27FC236}">
              <a16:creationId xmlns:a16="http://schemas.microsoft.com/office/drawing/2014/main" xmlns="" id="{F16EE483-1DC3-4221-A20B-14A6EEBAFAF7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32" name="Text Box 3">
          <a:extLst>
            <a:ext uri="{FF2B5EF4-FFF2-40B4-BE49-F238E27FC236}">
              <a16:creationId xmlns:a16="http://schemas.microsoft.com/office/drawing/2014/main" xmlns="" id="{C6D103E5-F2F8-4508-9967-1C390A847835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33" name="Text Box 3">
          <a:extLst>
            <a:ext uri="{FF2B5EF4-FFF2-40B4-BE49-F238E27FC236}">
              <a16:creationId xmlns:a16="http://schemas.microsoft.com/office/drawing/2014/main" xmlns="" id="{1406788F-652F-41E4-ACC1-882E0B74B642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34" name="Text Box 3">
          <a:extLst>
            <a:ext uri="{FF2B5EF4-FFF2-40B4-BE49-F238E27FC236}">
              <a16:creationId xmlns:a16="http://schemas.microsoft.com/office/drawing/2014/main" xmlns="" id="{79201E8C-7A2A-4DB5-90CD-C94B475F14A2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35" name="Text Box 3">
          <a:extLst>
            <a:ext uri="{FF2B5EF4-FFF2-40B4-BE49-F238E27FC236}">
              <a16:creationId xmlns:a16="http://schemas.microsoft.com/office/drawing/2014/main" xmlns="" id="{C1061847-A82C-43C5-A967-5B7B07DCB2CE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36" name="Text Box 3">
          <a:extLst>
            <a:ext uri="{FF2B5EF4-FFF2-40B4-BE49-F238E27FC236}">
              <a16:creationId xmlns:a16="http://schemas.microsoft.com/office/drawing/2014/main" xmlns="" id="{19408C34-DF24-4CFC-B6F1-FE258E349A4C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37" name="Text Box 3">
          <a:extLst>
            <a:ext uri="{FF2B5EF4-FFF2-40B4-BE49-F238E27FC236}">
              <a16:creationId xmlns:a16="http://schemas.microsoft.com/office/drawing/2014/main" xmlns="" id="{FB978262-1B09-4DD0-90D4-39BA0CF333BB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38" name="Text Box 3">
          <a:extLst>
            <a:ext uri="{FF2B5EF4-FFF2-40B4-BE49-F238E27FC236}">
              <a16:creationId xmlns:a16="http://schemas.microsoft.com/office/drawing/2014/main" xmlns="" id="{B230B28B-7089-4941-8954-9194A24B2A65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39" name="Text Box 3">
          <a:extLst>
            <a:ext uri="{FF2B5EF4-FFF2-40B4-BE49-F238E27FC236}">
              <a16:creationId xmlns:a16="http://schemas.microsoft.com/office/drawing/2014/main" xmlns="" id="{73866609-FE8E-48CB-A372-F04735A50EB9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40" name="Text Box 3">
          <a:extLst>
            <a:ext uri="{FF2B5EF4-FFF2-40B4-BE49-F238E27FC236}">
              <a16:creationId xmlns:a16="http://schemas.microsoft.com/office/drawing/2014/main" xmlns="" id="{5A540335-5199-414B-9F3A-6050B2858B94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41" name="Text Box 3">
          <a:extLst>
            <a:ext uri="{FF2B5EF4-FFF2-40B4-BE49-F238E27FC236}">
              <a16:creationId xmlns:a16="http://schemas.microsoft.com/office/drawing/2014/main" xmlns="" id="{6F171EC6-C2F5-48B1-BF50-CAC49DBADE34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42" name="Text Box 3">
          <a:extLst>
            <a:ext uri="{FF2B5EF4-FFF2-40B4-BE49-F238E27FC236}">
              <a16:creationId xmlns:a16="http://schemas.microsoft.com/office/drawing/2014/main" xmlns="" id="{93E7F35F-8660-46B0-8983-C95A65924736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43" name="Text Box 3">
          <a:extLst>
            <a:ext uri="{FF2B5EF4-FFF2-40B4-BE49-F238E27FC236}">
              <a16:creationId xmlns:a16="http://schemas.microsoft.com/office/drawing/2014/main" xmlns="" id="{232249D2-5133-4214-BC5B-258331EA9A62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44" name="Text Box 3">
          <a:extLst>
            <a:ext uri="{FF2B5EF4-FFF2-40B4-BE49-F238E27FC236}">
              <a16:creationId xmlns:a16="http://schemas.microsoft.com/office/drawing/2014/main" xmlns="" id="{B85F06B9-950D-4968-AE3B-9B727ABA38C6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45" name="Text Box 3">
          <a:extLst>
            <a:ext uri="{FF2B5EF4-FFF2-40B4-BE49-F238E27FC236}">
              <a16:creationId xmlns:a16="http://schemas.microsoft.com/office/drawing/2014/main" xmlns="" id="{489DE5A0-3364-40B6-B57D-0C6EF7722926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46" name="Text Box 3">
          <a:extLst>
            <a:ext uri="{FF2B5EF4-FFF2-40B4-BE49-F238E27FC236}">
              <a16:creationId xmlns:a16="http://schemas.microsoft.com/office/drawing/2014/main" xmlns="" id="{F1E366EF-9984-4974-BD82-F0983696F552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47" name="Text Box 3">
          <a:extLst>
            <a:ext uri="{FF2B5EF4-FFF2-40B4-BE49-F238E27FC236}">
              <a16:creationId xmlns:a16="http://schemas.microsoft.com/office/drawing/2014/main" xmlns="" id="{ACEE7AE3-863B-495B-BD18-14E9AAFC2DEC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48" name="Text Box 3">
          <a:extLst>
            <a:ext uri="{FF2B5EF4-FFF2-40B4-BE49-F238E27FC236}">
              <a16:creationId xmlns:a16="http://schemas.microsoft.com/office/drawing/2014/main" xmlns="" id="{8FD1EAB3-7C0B-4714-A967-6AFB55362EF7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49" name="Text Box 3">
          <a:extLst>
            <a:ext uri="{FF2B5EF4-FFF2-40B4-BE49-F238E27FC236}">
              <a16:creationId xmlns:a16="http://schemas.microsoft.com/office/drawing/2014/main" xmlns="" id="{A8DA14EF-076E-4C1C-B3E9-F36EA633CC1A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50" name="Text Box 3">
          <a:extLst>
            <a:ext uri="{FF2B5EF4-FFF2-40B4-BE49-F238E27FC236}">
              <a16:creationId xmlns:a16="http://schemas.microsoft.com/office/drawing/2014/main" xmlns="" id="{780CB764-863E-4EEB-BCE3-492F7CE4B157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51" name="Text Box 3">
          <a:extLst>
            <a:ext uri="{FF2B5EF4-FFF2-40B4-BE49-F238E27FC236}">
              <a16:creationId xmlns:a16="http://schemas.microsoft.com/office/drawing/2014/main" xmlns="" id="{CF85270D-313D-4189-BD33-C83F45941A49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52" name="Text Box 3">
          <a:extLst>
            <a:ext uri="{FF2B5EF4-FFF2-40B4-BE49-F238E27FC236}">
              <a16:creationId xmlns:a16="http://schemas.microsoft.com/office/drawing/2014/main" xmlns="" id="{5A18A944-7E2E-400B-BE5E-D5D86A0AB801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53" name="Text Box 3">
          <a:extLst>
            <a:ext uri="{FF2B5EF4-FFF2-40B4-BE49-F238E27FC236}">
              <a16:creationId xmlns:a16="http://schemas.microsoft.com/office/drawing/2014/main" xmlns="" id="{A3289225-EDF0-410F-9958-BB5476573CCA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54" name="Text Box 3">
          <a:extLst>
            <a:ext uri="{FF2B5EF4-FFF2-40B4-BE49-F238E27FC236}">
              <a16:creationId xmlns:a16="http://schemas.microsoft.com/office/drawing/2014/main" xmlns="" id="{9D72575C-3BA5-4528-9D92-FB0A63B55FF9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55" name="Text Box 3">
          <a:extLst>
            <a:ext uri="{FF2B5EF4-FFF2-40B4-BE49-F238E27FC236}">
              <a16:creationId xmlns:a16="http://schemas.microsoft.com/office/drawing/2014/main" xmlns="" id="{D84552A4-8BD6-466D-8E0C-3FE950CA1C71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56" name="Text Box 3">
          <a:extLst>
            <a:ext uri="{FF2B5EF4-FFF2-40B4-BE49-F238E27FC236}">
              <a16:creationId xmlns:a16="http://schemas.microsoft.com/office/drawing/2014/main" xmlns="" id="{FB5D8F5A-C765-4928-AF0F-F949909A90A2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639</xdr:row>
      <xdr:rowOff>0</xdr:rowOff>
    </xdr:from>
    <xdr:ext cx="563880" cy="293671"/>
    <xdr:sp macro="" textlink="">
      <xdr:nvSpPr>
        <xdr:cNvPr id="2457" name="Text Box 3">
          <a:extLst>
            <a:ext uri="{FF2B5EF4-FFF2-40B4-BE49-F238E27FC236}">
              <a16:creationId xmlns:a16="http://schemas.microsoft.com/office/drawing/2014/main" xmlns="" id="{0D0CF288-B28E-4924-894D-069034A61E31}"/>
            </a:ext>
          </a:extLst>
        </xdr:cNvPr>
        <xdr:cNvSpPr txBox="1">
          <a:spLocks noChangeArrowheads="1"/>
        </xdr:cNvSpPr>
      </xdr:nvSpPr>
      <xdr:spPr bwMode="auto">
        <a:xfrm>
          <a:off x="6236368" y="178007211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635</xdr:row>
      <xdr:rowOff>0</xdr:rowOff>
    </xdr:from>
    <xdr:ext cx="30480" cy="30480"/>
    <xdr:pic>
      <xdr:nvPicPr>
        <xdr:cNvPr id="2458" name="Picture 8">
          <a:extLst>
            <a:ext uri="{FF2B5EF4-FFF2-40B4-BE49-F238E27FC236}">
              <a16:creationId xmlns:a16="http://schemas.microsoft.com/office/drawing/2014/main" xmlns="" id="{1623864B-AA14-4C51-843C-F981F3F8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1132" y="180443605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</xdr:colOff>
      <xdr:row>635</xdr:row>
      <xdr:rowOff>0</xdr:rowOff>
    </xdr:from>
    <xdr:ext cx="0" cy="30480"/>
    <xdr:pic>
      <xdr:nvPicPr>
        <xdr:cNvPr id="2459" name="Picture 8">
          <a:extLst>
            <a:ext uri="{FF2B5EF4-FFF2-40B4-BE49-F238E27FC236}">
              <a16:creationId xmlns:a16="http://schemas.microsoft.com/office/drawing/2014/main" xmlns="" id="{3A736AB0-CB3C-49FC-BC03-91320D0F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6372" y="180443605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60" name="Text Box 3">
          <a:extLst>
            <a:ext uri="{FF2B5EF4-FFF2-40B4-BE49-F238E27FC236}">
              <a16:creationId xmlns:a16="http://schemas.microsoft.com/office/drawing/2014/main" xmlns="" id="{05B72722-96DC-432D-A206-CA7B804501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61" name="Text Box 3">
          <a:extLst>
            <a:ext uri="{FF2B5EF4-FFF2-40B4-BE49-F238E27FC236}">
              <a16:creationId xmlns:a16="http://schemas.microsoft.com/office/drawing/2014/main" xmlns="" id="{83932C26-F675-42CE-A83F-4AA7FAB40CF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62" name="Text Box 3">
          <a:extLst>
            <a:ext uri="{FF2B5EF4-FFF2-40B4-BE49-F238E27FC236}">
              <a16:creationId xmlns:a16="http://schemas.microsoft.com/office/drawing/2014/main" xmlns="" id="{FB842BCA-4E5E-4E75-8CE2-55B048B96E1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63" name="Text Box 3">
          <a:extLst>
            <a:ext uri="{FF2B5EF4-FFF2-40B4-BE49-F238E27FC236}">
              <a16:creationId xmlns:a16="http://schemas.microsoft.com/office/drawing/2014/main" xmlns="" id="{BF615F59-F096-40E3-B40B-EBD016932FC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64" name="Text Box 3">
          <a:extLst>
            <a:ext uri="{FF2B5EF4-FFF2-40B4-BE49-F238E27FC236}">
              <a16:creationId xmlns:a16="http://schemas.microsoft.com/office/drawing/2014/main" xmlns="" id="{76FDADAC-C97D-436F-AD9E-925F651AF49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65" name="Text Box 3">
          <a:extLst>
            <a:ext uri="{FF2B5EF4-FFF2-40B4-BE49-F238E27FC236}">
              <a16:creationId xmlns:a16="http://schemas.microsoft.com/office/drawing/2014/main" xmlns="" id="{175F382B-3185-44DF-9DA3-E0FA523B308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66" name="Text Box 3">
          <a:extLst>
            <a:ext uri="{FF2B5EF4-FFF2-40B4-BE49-F238E27FC236}">
              <a16:creationId xmlns:a16="http://schemas.microsoft.com/office/drawing/2014/main" xmlns="" id="{F40A9E2A-3649-4374-A025-789219DBD3D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67" name="Text Box 3">
          <a:extLst>
            <a:ext uri="{FF2B5EF4-FFF2-40B4-BE49-F238E27FC236}">
              <a16:creationId xmlns:a16="http://schemas.microsoft.com/office/drawing/2014/main" xmlns="" id="{49DAA5E3-369A-4F9E-BC87-119915CC969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68" name="Text Box 3">
          <a:extLst>
            <a:ext uri="{FF2B5EF4-FFF2-40B4-BE49-F238E27FC236}">
              <a16:creationId xmlns:a16="http://schemas.microsoft.com/office/drawing/2014/main" xmlns="" id="{E9433289-CA82-48B4-8B38-B5A9731B2DC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69" name="Text Box 3">
          <a:extLst>
            <a:ext uri="{FF2B5EF4-FFF2-40B4-BE49-F238E27FC236}">
              <a16:creationId xmlns:a16="http://schemas.microsoft.com/office/drawing/2014/main" xmlns="" id="{D822D3E2-D739-4A39-84BC-D4023DC7029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70" name="Text Box 3">
          <a:extLst>
            <a:ext uri="{FF2B5EF4-FFF2-40B4-BE49-F238E27FC236}">
              <a16:creationId xmlns:a16="http://schemas.microsoft.com/office/drawing/2014/main" xmlns="" id="{B2E50DB8-9D5F-4671-A78E-3657F5BD5D3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71" name="Text Box 3">
          <a:extLst>
            <a:ext uri="{FF2B5EF4-FFF2-40B4-BE49-F238E27FC236}">
              <a16:creationId xmlns:a16="http://schemas.microsoft.com/office/drawing/2014/main" xmlns="" id="{443EC72B-5E41-4ED4-B090-B56B8809B3F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72" name="Text Box 3">
          <a:extLst>
            <a:ext uri="{FF2B5EF4-FFF2-40B4-BE49-F238E27FC236}">
              <a16:creationId xmlns:a16="http://schemas.microsoft.com/office/drawing/2014/main" xmlns="" id="{FE105746-2655-4D07-9A91-CCD53E05953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73" name="Text Box 3">
          <a:extLst>
            <a:ext uri="{FF2B5EF4-FFF2-40B4-BE49-F238E27FC236}">
              <a16:creationId xmlns:a16="http://schemas.microsoft.com/office/drawing/2014/main" xmlns="" id="{FF65F677-2534-464F-967F-B1F5BB0CFA7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74" name="Text Box 3">
          <a:extLst>
            <a:ext uri="{FF2B5EF4-FFF2-40B4-BE49-F238E27FC236}">
              <a16:creationId xmlns:a16="http://schemas.microsoft.com/office/drawing/2014/main" xmlns="" id="{5B770B3B-5CEB-4D5B-A220-BE8565AD4E9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75" name="Text Box 3">
          <a:extLst>
            <a:ext uri="{FF2B5EF4-FFF2-40B4-BE49-F238E27FC236}">
              <a16:creationId xmlns:a16="http://schemas.microsoft.com/office/drawing/2014/main" xmlns="" id="{14FC2814-4700-4DEC-9054-B0740EDCBF2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76" name="Text Box 3">
          <a:extLst>
            <a:ext uri="{FF2B5EF4-FFF2-40B4-BE49-F238E27FC236}">
              <a16:creationId xmlns:a16="http://schemas.microsoft.com/office/drawing/2014/main" xmlns="" id="{6B0A0E28-B339-40F6-9A51-62D5E852340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77" name="Text Box 3">
          <a:extLst>
            <a:ext uri="{FF2B5EF4-FFF2-40B4-BE49-F238E27FC236}">
              <a16:creationId xmlns:a16="http://schemas.microsoft.com/office/drawing/2014/main" xmlns="" id="{90ADBAB3-C977-43B0-BF88-C8117168813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78" name="Text Box 3">
          <a:extLst>
            <a:ext uri="{FF2B5EF4-FFF2-40B4-BE49-F238E27FC236}">
              <a16:creationId xmlns:a16="http://schemas.microsoft.com/office/drawing/2014/main" xmlns="" id="{0F184EE5-C53F-40B0-B9C9-06DDA474BE9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79" name="Text Box 3">
          <a:extLst>
            <a:ext uri="{FF2B5EF4-FFF2-40B4-BE49-F238E27FC236}">
              <a16:creationId xmlns:a16="http://schemas.microsoft.com/office/drawing/2014/main" xmlns="" id="{03444A72-58B6-407F-9E85-66F2928FAE3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80" name="Text Box 3">
          <a:extLst>
            <a:ext uri="{FF2B5EF4-FFF2-40B4-BE49-F238E27FC236}">
              <a16:creationId xmlns:a16="http://schemas.microsoft.com/office/drawing/2014/main" xmlns="" id="{63774065-381D-451C-B91F-64A8C79D5CD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81" name="Text Box 3">
          <a:extLst>
            <a:ext uri="{FF2B5EF4-FFF2-40B4-BE49-F238E27FC236}">
              <a16:creationId xmlns:a16="http://schemas.microsoft.com/office/drawing/2014/main" xmlns="" id="{F8F62BF1-0145-47A9-B95D-465FAB2DB9F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82" name="Text Box 3">
          <a:extLst>
            <a:ext uri="{FF2B5EF4-FFF2-40B4-BE49-F238E27FC236}">
              <a16:creationId xmlns:a16="http://schemas.microsoft.com/office/drawing/2014/main" xmlns="" id="{61C436A2-A272-480B-8228-321735BA6C9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83" name="Text Box 3">
          <a:extLst>
            <a:ext uri="{FF2B5EF4-FFF2-40B4-BE49-F238E27FC236}">
              <a16:creationId xmlns:a16="http://schemas.microsoft.com/office/drawing/2014/main" xmlns="" id="{3D7713A1-405F-48BF-AD5F-0DF2912E7FD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84" name="Text Box 3">
          <a:extLst>
            <a:ext uri="{FF2B5EF4-FFF2-40B4-BE49-F238E27FC236}">
              <a16:creationId xmlns:a16="http://schemas.microsoft.com/office/drawing/2014/main" xmlns="" id="{ADACABD5-FA09-4208-9DE6-26621EABA7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85" name="Text Box 3">
          <a:extLst>
            <a:ext uri="{FF2B5EF4-FFF2-40B4-BE49-F238E27FC236}">
              <a16:creationId xmlns:a16="http://schemas.microsoft.com/office/drawing/2014/main" xmlns="" id="{75047CBD-A1EF-4F2A-AAD7-C5EBD3E38D6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86" name="Text Box 3">
          <a:extLst>
            <a:ext uri="{FF2B5EF4-FFF2-40B4-BE49-F238E27FC236}">
              <a16:creationId xmlns:a16="http://schemas.microsoft.com/office/drawing/2014/main" xmlns="" id="{80039F94-A46F-41AD-AB4E-8CDE273A1FD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87" name="Text Box 3">
          <a:extLst>
            <a:ext uri="{FF2B5EF4-FFF2-40B4-BE49-F238E27FC236}">
              <a16:creationId xmlns:a16="http://schemas.microsoft.com/office/drawing/2014/main" xmlns="" id="{F0CFF39A-99C4-4717-A615-665A68BCC9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88" name="Text Box 3">
          <a:extLst>
            <a:ext uri="{FF2B5EF4-FFF2-40B4-BE49-F238E27FC236}">
              <a16:creationId xmlns:a16="http://schemas.microsoft.com/office/drawing/2014/main" xmlns="" id="{06EEBD2B-5FFD-4290-9E0D-51A166E6C3D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89" name="Text Box 3">
          <a:extLst>
            <a:ext uri="{FF2B5EF4-FFF2-40B4-BE49-F238E27FC236}">
              <a16:creationId xmlns:a16="http://schemas.microsoft.com/office/drawing/2014/main" xmlns="" id="{9E385FFD-71BC-44B6-B821-3B629430FE1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90" name="Text Box 3">
          <a:extLst>
            <a:ext uri="{FF2B5EF4-FFF2-40B4-BE49-F238E27FC236}">
              <a16:creationId xmlns:a16="http://schemas.microsoft.com/office/drawing/2014/main" xmlns="" id="{1DFDC6BB-A2A5-4FAE-8931-7A0BE7558DD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91" name="Text Box 3">
          <a:extLst>
            <a:ext uri="{FF2B5EF4-FFF2-40B4-BE49-F238E27FC236}">
              <a16:creationId xmlns:a16="http://schemas.microsoft.com/office/drawing/2014/main" xmlns="" id="{0D7F1F80-0762-4E1E-AC42-9ADE978CB88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92" name="Text Box 3">
          <a:extLst>
            <a:ext uri="{FF2B5EF4-FFF2-40B4-BE49-F238E27FC236}">
              <a16:creationId xmlns:a16="http://schemas.microsoft.com/office/drawing/2014/main" xmlns="" id="{93656AEC-55EC-4F92-9922-EF7A74FED35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93" name="Text Box 3">
          <a:extLst>
            <a:ext uri="{FF2B5EF4-FFF2-40B4-BE49-F238E27FC236}">
              <a16:creationId xmlns:a16="http://schemas.microsoft.com/office/drawing/2014/main" xmlns="" id="{FB0894F7-5E00-4B12-B346-EE23934336A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94" name="Text Box 3">
          <a:extLst>
            <a:ext uri="{FF2B5EF4-FFF2-40B4-BE49-F238E27FC236}">
              <a16:creationId xmlns:a16="http://schemas.microsoft.com/office/drawing/2014/main" xmlns="" id="{E629DAE6-6618-4C53-B06C-F44BA7084DF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95" name="Text Box 3">
          <a:extLst>
            <a:ext uri="{FF2B5EF4-FFF2-40B4-BE49-F238E27FC236}">
              <a16:creationId xmlns:a16="http://schemas.microsoft.com/office/drawing/2014/main" xmlns="" id="{A7F63FC8-890C-4B6D-8893-4AFD6C0CCF5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96" name="Text Box 3">
          <a:extLst>
            <a:ext uri="{FF2B5EF4-FFF2-40B4-BE49-F238E27FC236}">
              <a16:creationId xmlns:a16="http://schemas.microsoft.com/office/drawing/2014/main" xmlns="" id="{69BCF23C-586B-4CB1-84E3-09C306E232D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497" name="Text Box 3">
          <a:extLst>
            <a:ext uri="{FF2B5EF4-FFF2-40B4-BE49-F238E27FC236}">
              <a16:creationId xmlns:a16="http://schemas.microsoft.com/office/drawing/2014/main" xmlns="" id="{E8EAD7B4-A33E-44A2-B952-D6154D75E2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98" name="Text Box 3">
          <a:extLst>
            <a:ext uri="{FF2B5EF4-FFF2-40B4-BE49-F238E27FC236}">
              <a16:creationId xmlns:a16="http://schemas.microsoft.com/office/drawing/2014/main" xmlns="" id="{BF401125-06E0-424E-9E86-AE6A271047E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499" name="Text Box 3">
          <a:extLst>
            <a:ext uri="{FF2B5EF4-FFF2-40B4-BE49-F238E27FC236}">
              <a16:creationId xmlns:a16="http://schemas.microsoft.com/office/drawing/2014/main" xmlns="" id="{F4EBA0BF-6748-4935-ACCD-88AA3D8D985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00" name="Text Box 3">
          <a:extLst>
            <a:ext uri="{FF2B5EF4-FFF2-40B4-BE49-F238E27FC236}">
              <a16:creationId xmlns:a16="http://schemas.microsoft.com/office/drawing/2014/main" xmlns="" id="{6E5EAE80-EF91-487D-BE39-D8710736EA4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01" name="Text Box 3">
          <a:extLst>
            <a:ext uri="{FF2B5EF4-FFF2-40B4-BE49-F238E27FC236}">
              <a16:creationId xmlns:a16="http://schemas.microsoft.com/office/drawing/2014/main" xmlns="" id="{7B5B2763-56F5-4F70-8E8A-86CFDD45F2F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02" name="Text Box 3">
          <a:extLst>
            <a:ext uri="{FF2B5EF4-FFF2-40B4-BE49-F238E27FC236}">
              <a16:creationId xmlns:a16="http://schemas.microsoft.com/office/drawing/2014/main" xmlns="" id="{C4B4CB59-0145-4B51-8B5D-13D74CDE4A2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03" name="Text Box 3">
          <a:extLst>
            <a:ext uri="{FF2B5EF4-FFF2-40B4-BE49-F238E27FC236}">
              <a16:creationId xmlns:a16="http://schemas.microsoft.com/office/drawing/2014/main" xmlns="" id="{B57817D7-E49C-4B98-8C43-019466DCA7D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04" name="Text Box 3">
          <a:extLst>
            <a:ext uri="{FF2B5EF4-FFF2-40B4-BE49-F238E27FC236}">
              <a16:creationId xmlns:a16="http://schemas.microsoft.com/office/drawing/2014/main" xmlns="" id="{0551D519-4E47-4BCE-B919-538C14439BD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05" name="Text Box 3">
          <a:extLst>
            <a:ext uri="{FF2B5EF4-FFF2-40B4-BE49-F238E27FC236}">
              <a16:creationId xmlns:a16="http://schemas.microsoft.com/office/drawing/2014/main" xmlns="" id="{C128D896-A55F-486E-A6DE-0835738B077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06" name="Text Box 3">
          <a:extLst>
            <a:ext uri="{FF2B5EF4-FFF2-40B4-BE49-F238E27FC236}">
              <a16:creationId xmlns:a16="http://schemas.microsoft.com/office/drawing/2014/main" xmlns="" id="{BCBC46CB-9EAD-43BF-B806-2E34A7519D3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07" name="Text Box 3">
          <a:extLst>
            <a:ext uri="{FF2B5EF4-FFF2-40B4-BE49-F238E27FC236}">
              <a16:creationId xmlns:a16="http://schemas.microsoft.com/office/drawing/2014/main" xmlns="" id="{95366E80-8D71-4FA9-A2FA-612CC11D5ED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08" name="Text Box 3">
          <a:extLst>
            <a:ext uri="{FF2B5EF4-FFF2-40B4-BE49-F238E27FC236}">
              <a16:creationId xmlns:a16="http://schemas.microsoft.com/office/drawing/2014/main" xmlns="" id="{AF37C734-CCFA-44B4-BCBD-F4BE0ABD714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09" name="Text Box 3">
          <a:extLst>
            <a:ext uri="{FF2B5EF4-FFF2-40B4-BE49-F238E27FC236}">
              <a16:creationId xmlns:a16="http://schemas.microsoft.com/office/drawing/2014/main" xmlns="" id="{F96B249D-E440-4027-ACE3-DFB43186831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10" name="Text Box 3">
          <a:extLst>
            <a:ext uri="{FF2B5EF4-FFF2-40B4-BE49-F238E27FC236}">
              <a16:creationId xmlns:a16="http://schemas.microsoft.com/office/drawing/2014/main" xmlns="" id="{20095DD0-2DFC-4DE4-980F-4DB3617907D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11" name="Text Box 3">
          <a:extLst>
            <a:ext uri="{FF2B5EF4-FFF2-40B4-BE49-F238E27FC236}">
              <a16:creationId xmlns:a16="http://schemas.microsoft.com/office/drawing/2014/main" xmlns="" id="{98CBCC87-F5B5-42CC-BA10-BEBD90A0AA5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12" name="Text Box 3">
          <a:extLst>
            <a:ext uri="{FF2B5EF4-FFF2-40B4-BE49-F238E27FC236}">
              <a16:creationId xmlns:a16="http://schemas.microsoft.com/office/drawing/2014/main" xmlns="" id="{FABA6D72-EAE6-414C-A7F4-4912A9F4E6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13" name="Text Box 3">
          <a:extLst>
            <a:ext uri="{FF2B5EF4-FFF2-40B4-BE49-F238E27FC236}">
              <a16:creationId xmlns:a16="http://schemas.microsoft.com/office/drawing/2014/main" xmlns="" id="{EF0E131B-EF47-4828-BE24-55DD8A2E0B3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14" name="Text Box 3">
          <a:extLst>
            <a:ext uri="{FF2B5EF4-FFF2-40B4-BE49-F238E27FC236}">
              <a16:creationId xmlns:a16="http://schemas.microsoft.com/office/drawing/2014/main" xmlns="" id="{69166141-4BE7-4560-AF79-0CE0FDB6300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15" name="Text Box 3">
          <a:extLst>
            <a:ext uri="{FF2B5EF4-FFF2-40B4-BE49-F238E27FC236}">
              <a16:creationId xmlns:a16="http://schemas.microsoft.com/office/drawing/2014/main" xmlns="" id="{B244D684-58F8-49DD-BC7F-4126C0E7C9F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16" name="Text Box 3">
          <a:extLst>
            <a:ext uri="{FF2B5EF4-FFF2-40B4-BE49-F238E27FC236}">
              <a16:creationId xmlns:a16="http://schemas.microsoft.com/office/drawing/2014/main" xmlns="" id="{E9F88707-E5EB-4003-AC27-6A2DA3DD427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17" name="Text Box 3">
          <a:extLst>
            <a:ext uri="{FF2B5EF4-FFF2-40B4-BE49-F238E27FC236}">
              <a16:creationId xmlns:a16="http://schemas.microsoft.com/office/drawing/2014/main" xmlns="" id="{573AF243-6840-42F6-B603-7E3DCB01EE8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18" name="Text Box 3">
          <a:extLst>
            <a:ext uri="{FF2B5EF4-FFF2-40B4-BE49-F238E27FC236}">
              <a16:creationId xmlns:a16="http://schemas.microsoft.com/office/drawing/2014/main" xmlns="" id="{3C596493-521B-4F2A-AF0E-35ABF4DD8CD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19" name="Text Box 3">
          <a:extLst>
            <a:ext uri="{FF2B5EF4-FFF2-40B4-BE49-F238E27FC236}">
              <a16:creationId xmlns:a16="http://schemas.microsoft.com/office/drawing/2014/main" xmlns="" id="{762A37B7-8F86-4721-A4D5-1FF18C3616C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20" name="Text Box 3">
          <a:extLst>
            <a:ext uri="{FF2B5EF4-FFF2-40B4-BE49-F238E27FC236}">
              <a16:creationId xmlns:a16="http://schemas.microsoft.com/office/drawing/2014/main" xmlns="" id="{63103BBE-EF8A-4BCB-8F17-D76E07A369E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21" name="Text Box 3">
          <a:extLst>
            <a:ext uri="{FF2B5EF4-FFF2-40B4-BE49-F238E27FC236}">
              <a16:creationId xmlns:a16="http://schemas.microsoft.com/office/drawing/2014/main" xmlns="" id="{C6F0584F-C41E-4CF3-BDC8-86D4E9EF824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22" name="Text Box 3">
          <a:extLst>
            <a:ext uri="{FF2B5EF4-FFF2-40B4-BE49-F238E27FC236}">
              <a16:creationId xmlns:a16="http://schemas.microsoft.com/office/drawing/2014/main" xmlns="" id="{51B10D34-9011-43DD-9B73-4C8A98AE169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23" name="Text Box 3">
          <a:extLst>
            <a:ext uri="{FF2B5EF4-FFF2-40B4-BE49-F238E27FC236}">
              <a16:creationId xmlns:a16="http://schemas.microsoft.com/office/drawing/2014/main" xmlns="" id="{A6E4801C-0D05-42FE-8302-C35FF2E0D11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24" name="Text Box 3">
          <a:extLst>
            <a:ext uri="{FF2B5EF4-FFF2-40B4-BE49-F238E27FC236}">
              <a16:creationId xmlns:a16="http://schemas.microsoft.com/office/drawing/2014/main" xmlns="" id="{B209C390-72E5-4A6C-BCA1-90F127FB55B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25" name="Text Box 3">
          <a:extLst>
            <a:ext uri="{FF2B5EF4-FFF2-40B4-BE49-F238E27FC236}">
              <a16:creationId xmlns:a16="http://schemas.microsoft.com/office/drawing/2014/main" xmlns="" id="{E402098E-A9AB-4C93-B81D-7959DE0C381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26" name="Text Box 3">
          <a:extLst>
            <a:ext uri="{FF2B5EF4-FFF2-40B4-BE49-F238E27FC236}">
              <a16:creationId xmlns:a16="http://schemas.microsoft.com/office/drawing/2014/main" xmlns="" id="{A38D9B37-5442-44DF-A366-8D4CA8AE931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27" name="Text Box 3">
          <a:extLst>
            <a:ext uri="{FF2B5EF4-FFF2-40B4-BE49-F238E27FC236}">
              <a16:creationId xmlns:a16="http://schemas.microsoft.com/office/drawing/2014/main" xmlns="" id="{41C23C4E-7621-4A54-9B70-F0BFEA65B8B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28" name="Text Box 3">
          <a:extLst>
            <a:ext uri="{FF2B5EF4-FFF2-40B4-BE49-F238E27FC236}">
              <a16:creationId xmlns:a16="http://schemas.microsoft.com/office/drawing/2014/main" xmlns="" id="{73F69015-2379-41FB-A595-97358459E9F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29" name="Text Box 3">
          <a:extLst>
            <a:ext uri="{FF2B5EF4-FFF2-40B4-BE49-F238E27FC236}">
              <a16:creationId xmlns:a16="http://schemas.microsoft.com/office/drawing/2014/main" xmlns="" id="{CB7515DA-AA01-4106-8067-9101734523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30" name="Text Box 3">
          <a:extLst>
            <a:ext uri="{FF2B5EF4-FFF2-40B4-BE49-F238E27FC236}">
              <a16:creationId xmlns:a16="http://schemas.microsoft.com/office/drawing/2014/main" xmlns="" id="{94C2AFEF-FB86-4740-9947-4199251A60C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31" name="Text Box 3">
          <a:extLst>
            <a:ext uri="{FF2B5EF4-FFF2-40B4-BE49-F238E27FC236}">
              <a16:creationId xmlns:a16="http://schemas.microsoft.com/office/drawing/2014/main" xmlns="" id="{959B4059-7F3A-4162-A880-1BB008DD48A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32" name="Text Box 3">
          <a:extLst>
            <a:ext uri="{FF2B5EF4-FFF2-40B4-BE49-F238E27FC236}">
              <a16:creationId xmlns:a16="http://schemas.microsoft.com/office/drawing/2014/main" xmlns="" id="{6D182BF6-5AA9-4ACB-8CEE-C002CFBED3A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33" name="Text Box 3">
          <a:extLst>
            <a:ext uri="{FF2B5EF4-FFF2-40B4-BE49-F238E27FC236}">
              <a16:creationId xmlns:a16="http://schemas.microsoft.com/office/drawing/2014/main" xmlns="" id="{A3C754CD-6D01-42AF-B681-F9362A133CD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34" name="Text Box 3">
          <a:extLst>
            <a:ext uri="{FF2B5EF4-FFF2-40B4-BE49-F238E27FC236}">
              <a16:creationId xmlns:a16="http://schemas.microsoft.com/office/drawing/2014/main" xmlns="" id="{D614E19E-FA6C-4B1F-AF61-23F7B57F8C6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35" name="Text Box 3">
          <a:extLst>
            <a:ext uri="{FF2B5EF4-FFF2-40B4-BE49-F238E27FC236}">
              <a16:creationId xmlns:a16="http://schemas.microsoft.com/office/drawing/2014/main" xmlns="" id="{6652E6B2-F517-4A8F-BC6B-76067DC928C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36" name="Text Box 3">
          <a:extLst>
            <a:ext uri="{FF2B5EF4-FFF2-40B4-BE49-F238E27FC236}">
              <a16:creationId xmlns:a16="http://schemas.microsoft.com/office/drawing/2014/main" xmlns="" id="{07B8F10D-4F8F-425D-BFEB-C97F650E96A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37" name="Text Box 3">
          <a:extLst>
            <a:ext uri="{FF2B5EF4-FFF2-40B4-BE49-F238E27FC236}">
              <a16:creationId xmlns:a16="http://schemas.microsoft.com/office/drawing/2014/main" xmlns="" id="{B1A7E3D0-308F-4AF2-8CB5-371E7F7F863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38" name="Text Box 3">
          <a:extLst>
            <a:ext uri="{FF2B5EF4-FFF2-40B4-BE49-F238E27FC236}">
              <a16:creationId xmlns:a16="http://schemas.microsoft.com/office/drawing/2014/main" xmlns="" id="{E4E43FF8-7E8B-49BA-A729-148196E0FB3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39" name="Text Box 3">
          <a:extLst>
            <a:ext uri="{FF2B5EF4-FFF2-40B4-BE49-F238E27FC236}">
              <a16:creationId xmlns:a16="http://schemas.microsoft.com/office/drawing/2014/main" xmlns="" id="{CABFD3E6-436C-4F06-A807-106AA989B54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40" name="Text Box 3">
          <a:extLst>
            <a:ext uri="{FF2B5EF4-FFF2-40B4-BE49-F238E27FC236}">
              <a16:creationId xmlns:a16="http://schemas.microsoft.com/office/drawing/2014/main" xmlns="" id="{E459CF79-3AF8-41E3-9634-53769994426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41" name="Text Box 3">
          <a:extLst>
            <a:ext uri="{FF2B5EF4-FFF2-40B4-BE49-F238E27FC236}">
              <a16:creationId xmlns:a16="http://schemas.microsoft.com/office/drawing/2014/main" xmlns="" id="{184830BB-2B00-428F-AE47-30AF7C81800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42" name="Text Box 3">
          <a:extLst>
            <a:ext uri="{FF2B5EF4-FFF2-40B4-BE49-F238E27FC236}">
              <a16:creationId xmlns:a16="http://schemas.microsoft.com/office/drawing/2014/main" xmlns="" id="{000A69EF-2DB3-4522-BE83-DA2920605B0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43" name="Text Box 3">
          <a:extLst>
            <a:ext uri="{FF2B5EF4-FFF2-40B4-BE49-F238E27FC236}">
              <a16:creationId xmlns:a16="http://schemas.microsoft.com/office/drawing/2014/main" xmlns="" id="{614EB5C1-86BC-4AE6-ABD0-3E28827579E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44" name="Text Box 3">
          <a:extLst>
            <a:ext uri="{FF2B5EF4-FFF2-40B4-BE49-F238E27FC236}">
              <a16:creationId xmlns:a16="http://schemas.microsoft.com/office/drawing/2014/main" xmlns="" id="{11199680-A62F-4F1A-AD42-60DF78D2116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45" name="Text Box 3">
          <a:extLst>
            <a:ext uri="{FF2B5EF4-FFF2-40B4-BE49-F238E27FC236}">
              <a16:creationId xmlns:a16="http://schemas.microsoft.com/office/drawing/2014/main" xmlns="" id="{712369D4-7596-4AAD-9279-50E1C1C9862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46" name="Text Box 3">
          <a:extLst>
            <a:ext uri="{FF2B5EF4-FFF2-40B4-BE49-F238E27FC236}">
              <a16:creationId xmlns:a16="http://schemas.microsoft.com/office/drawing/2014/main" xmlns="" id="{4B5C69E3-2E08-404C-975E-5B091A3E94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547" name="Text Box 3">
          <a:extLst>
            <a:ext uri="{FF2B5EF4-FFF2-40B4-BE49-F238E27FC236}">
              <a16:creationId xmlns:a16="http://schemas.microsoft.com/office/drawing/2014/main" xmlns="" id="{12EDA1D7-F71E-4D10-B813-6D91AA4A2706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548" name="Text Box 3">
          <a:extLst>
            <a:ext uri="{FF2B5EF4-FFF2-40B4-BE49-F238E27FC236}">
              <a16:creationId xmlns:a16="http://schemas.microsoft.com/office/drawing/2014/main" xmlns="" id="{EC1F34F0-1717-43FD-9455-3C4EE518F97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549" name="Text Box 3">
          <a:extLst>
            <a:ext uri="{FF2B5EF4-FFF2-40B4-BE49-F238E27FC236}">
              <a16:creationId xmlns:a16="http://schemas.microsoft.com/office/drawing/2014/main" xmlns="" id="{06148AC1-78BF-4837-B67E-E3E69271B6E2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550" name="Text Box 3">
          <a:extLst>
            <a:ext uri="{FF2B5EF4-FFF2-40B4-BE49-F238E27FC236}">
              <a16:creationId xmlns:a16="http://schemas.microsoft.com/office/drawing/2014/main" xmlns="" id="{023A593E-E8F5-427D-96EB-E0FBF422CE95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551" name="Text Box 3">
          <a:extLst>
            <a:ext uri="{FF2B5EF4-FFF2-40B4-BE49-F238E27FC236}">
              <a16:creationId xmlns:a16="http://schemas.microsoft.com/office/drawing/2014/main" xmlns="" id="{FE512E87-9780-43BB-B5A8-C741FA1CA282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552" name="Text Box 3">
          <a:extLst>
            <a:ext uri="{FF2B5EF4-FFF2-40B4-BE49-F238E27FC236}">
              <a16:creationId xmlns:a16="http://schemas.microsoft.com/office/drawing/2014/main" xmlns="" id="{4E486B44-1D69-4E31-8383-C22F8908FAF2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553" name="Text Box 3">
          <a:extLst>
            <a:ext uri="{FF2B5EF4-FFF2-40B4-BE49-F238E27FC236}">
              <a16:creationId xmlns:a16="http://schemas.microsoft.com/office/drawing/2014/main" xmlns="" id="{1B6A9A4F-8240-4220-9E29-3706FC74F836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554" name="Text Box 3">
          <a:extLst>
            <a:ext uri="{FF2B5EF4-FFF2-40B4-BE49-F238E27FC236}">
              <a16:creationId xmlns:a16="http://schemas.microsoft.com/office/drawing/2014/main" xmlns="" id="{1168BEF7-0F48-4716-98C6-FE6E532A0531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555" name="Text Box 3">
          <a:extLst>
            <a:ext uri="{FF2B5EF4-FFF2-40B4-BE49-F238E27FC236}">
              <a16:creationId xmlns:a16="http://schemas.microsoft.com/office/drawing/2014/main" xmlns="" id="{FDD4CBA9-A4EF-45B8-9CA8-FBF73EFDDA6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556" name="Text Box 3">
          <a:extLst>
            <a:ext uri="{FF2B5EF4-FFF2-40B4-BE49-F238E27FC236}">
              <a16:creationId xmlns:a16="http://schemas.microsoft.com/office/drawing/2014/main" xmlns="" id="{567BCC7E-CBD1-4E77-ACF8-F50DBBE04A8B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557" name="Text Box 3">
          <a:extLst>
            <a:ext uri="{FF2B5EF4-FFF2-40B4-BE49-F238E27FC236}">
              <a16:creationId xmlns:a16="http://schemas.microsoft.com/office/drawing/2014/main" xmlns="" id="{9E1590DF-E6A8-46CC-B1C9-750C2DE58257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558" name="Text Box 3">
          <a:extLst>
            <a:ext uri="{FF2B5EF4-FFF2-40B4-BE49-F238E27FC236}">
              <a16:creationId xmlns:a16="http://schemas.microsoft.com/office/drawing/2014/main" xmlns="" id="{4FC99D7B-8B52-4126-A9D7-03603B63DF92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559" name="Text Box 3">
          <a:extLst>
            <a:ext uri="{FF2B5EF4-FFF2-40B4-BE49-F238E27FC236}">
              <a16:creationId xmlns:a16="http://schemas.microsoft.com/office/drawing/2014/main" xmlns="" id="{F6F4FD69-00BA-4217-BD59-EA3C5E9CA45F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60" name="Text Box 3">
          <a:extLst>
            <a:ext uri="{FF2B5EF4-FFF2-40B4-BE49-F238E27FC236}">
              <a16:creationId xmlns:a16="http://schemas.microsoft.com/office/drawing/2014/main" xmlns="" id="{7F6230FE-BF72-4B8E-9BBF-CC7BAF23B79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61" name="Text Box 3">
          <a:extLst>
            <a:ext uri="{FF2B5EF4-FFF2-40B4-BE49-F238E27FC236}">
              <a16:creationId xmlns:a16="http://schemas.microsoft.com/office/drawing/2014/main" xmlns="" id="{2F7D35F7-CE98-42DA-B184-29A6BA37D47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62" name="Text Box 3">
          <a:extLst>
            <a:ext uri="{FF2B5EF4-FFF2-40B4-BE49-F238E27FC236}">
              <a16:creationId xmlns:a16="http://schemas.microsoft.com/office/drawing/2014/main" xmlns="" id="{AFE19061-A3DB-481D-BF73-E73E9FA78FC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63" name="Text Box 3">
          <a:extLst>
            <a:ext uri="{FF2B5EF4-FFF2-40B4-BE49-F238E27FC236}">
              <a16:creationId xmlns:a16="http://schemas.microsoft.com/office/drawing/2014/main" xmlns="" id="{71973173-BF49-409E-971A-2C2C04CC2E4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64" name="Text Box 3">
          <a:extLst>
            <a:ext uri="{FF2B5EF4-FFF2-40B4-BE49-F238E27FC236}">
              <a16:creationId xmlns:a16="http://schemas.microsoft.com/office/drawing/2014/main" xmlns="" id="{99711420-79C6-4430-89DE-B98C3377EA5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65" name="Text Box 3">
          <a:extLst>
            <a:ext uri="{FF2B5EF4-FFF2-40B4-BE49-F238E27FC236}">
              <a16:creationId xmlns:a16="http://schemas.microsoft.com/office/drawing/2014/main" xmlns="" id="{9B2C6BB1-EED2-4A91-9C7D-B2401A642FE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66" name="Text Box 3">
          <a:extLst>
            <a:ext uri="{FF2B5EF4-FFF2-40B4-BE49-F238E27FC236}">
              <a16:creationId xmlns:a16="http://schemas.microsoft.com/office/drawing/2014/main" xmlns="" id="{65F69EC5-B9BF-4426-801C-64C019DB94B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67" name="Text Box 3">
          <a:extLst>
            <a:ext uri="{FF2B5EF4-FFF2-40B4-BE49-F238E27FC236}">
              <a16:creationId xmlns:a16="http://schemas.microsoft.com/office/drawing/2014/main" xmlns="" id="{72DE3A92-9684-4CCD-9CE9-EDF70EE9E4A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68" name="Text Box 3">
          <a:extLst>
            <a:ext uri="{FF2B5EF4-FFF2-40B4-BE49-F238E27FC236}">
              <a16:creationId xmlns:a16="http://schemas.microsoft.com/office/drawing/2014/main" xmlns="" id="{7B72F623-06E3-4E4B-A43D-276372B17C8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69" name="Text Box 3">
          <a:extLst>
            <a:ext uri="{FF2B5EF4-FFF2-40B4-BE49-F238E27FC236}">
              <a16:creationId xmlns:a16="http://schemas.microsoft.com/office/drawing/2014/main" xmlns="" id="{2A0235FF-B329-4CC0-AC67-979F77CCF91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70" name="Text Box 3">
          <a:extLst>
            <a:ext uri="{FF2B5EF4-FFF2-40B4-BE49-F238E27FC236}">
              <a16:creationId xmlns:a16="http://schemas.microsoft.com/office/drawing/2014/main" xmlns="" id="{24708F06-8977-4C40-8FE7-79190C5B774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71" name="Text Box 3">
          <a:extLst>
            <a:ext uri="{FF2B5EF4-FFF2-40B4-BE49-F238E27FC236}">
              <a16:creationId xmlns:a16="http://schemas.microsoft.com/office/drawing/2014/main" xmlns="" id="{8A6FAE66-E186-429D-93E7-8F28B049CF0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72" name="Text Box 3">
          <a:extLst>
            <a:ext uri="{FF2B5EF4-FFF2-40B4-BE49-F238E27FC236}">
              <a16:creationId xmlns:a16="http://schemas.microsoft.com/office/drawing/2014/main" xmlns="" id="{7B69114B-A213-43E3-B85C-EC79E2B2609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73" name="Text Box 3">
          <a:extLst>
            <a:ext uri="{FF2B5EF4-FFF2-40B4-BE49-F238E27FC236}">
              <a16:creationId xmlns:a16="http://schemas.microsoft.com/office/drawing/2014/main" xmlns="" id="{860003CE-D8BF-4FC0-A8FE-EF9017853B1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74" name="Text Box 3">
          <a:extLst>
            <a:ext uri="{FF2B5EF4-FFF2-40B4-BE49-F238E27FC236}">
              <a16:creationId xmlns:a16="http://schemas.microsoft.com/office/drawing/2014/main" xmlns="" id="{493B7807-84E9-49E3-9FDA-265F8217D30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75" name="Text Box 3">
          <a:extLst>
            <a:ext uri="{FF2B5EF4-FFF2-40B4-BE49-F238E27FC236}">
              <a16:creationId xmlns:a16="http://schemas.microsoft.com/office/drawing/2014/main" xmlns="" id="{A6EA4C6D-4C37-43B6-AD3B-264B36AB90A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76" name="Text Box 3">
          <a:extLst>
            <a:ext uri="{FF2B5EF4-FFF2-40B4-BE49-F238E27FC236}">
              <a16:creationId xmlns:a16="http://schemas.microsoft.com/office/drawing/2014/main" xmlns="" id="{0748F88F-50E2-4554-92F0-A4C65715559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77" name="Text Box 3">
          <a:extLst>
            <a:ext uri="{FF2B5EF4-FFF2-40B4-BE49-F238E27FC236}">
              <a16:creationId xmlns:a16="http://schemas.microsoft.com/office/drawing/2014/main" xmlns="" id="{A8155146-9F80-45A7-B82B-26BA1A1D518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78" name="Text Box 3">
          <a:extLst>
            <a:ext uri="{FF2B5EF4-FFF2-40B4-BE49-F238E27FC236}">
              <a16:creationId xmlns:a16="http://schemas.microsoft.com/office/drawing/2014/main" xmlns="" id="{17ED5198-D21E-4A33-9A01-7FD598EB6E3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79" name="Text Box 3">
          <a:extLst>
            <a:ext uri="{FF2B5EF4-FFF2-40B4-BE49-F238E27FC236}">
              <a16:creationId xmlns:a16="http://schemas.microsoft.com/office/drawing/2014/main" xmlns="" id="{E1F3D742-46B3-4313-BDE1-A4BEF7D5521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80" name="Text Box 3">
          <a:extLst>
            <a:ext uri="{FF2B5EF4-FFF2-40B4-BE49-F238E27FC236}">
              <a16:creationId xmlns:a16="http://schemas.microsoft.com/office/drawing/2014/main" xmlns="" id="{60D0D9A3-30F5-4289-878D-F48A4A0A186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81" name="Text Box 3">
          <a:extLst>
            <a:ext uri="{FF2B5EF4-FFF2-40B4-BE49-F238E27FC236}">
              <a16:creationId xmlns:a16="http://schemas.microsoft.com/office/drawing/2014/main" xmlns="" id="{DEB67728-4BE4-4F7B-B799-57BC405564B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82" name="Text Box 3">
          <a:extLst>
            <a:ext uri="{FF2B5EF4-FFF2-40B4-BE49-F238E27FC236}">
              <a16:creationId xmlns:a16="http://schemas.microsoft.com/office/drawing/2014/main" xmlns="" id="{B208813D-D194-4AB8-83C6-FD39390B708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83" name="Text Box 3">
          <a:extLst>
            <a:ext uri="{FF2B5EF4-FFF2-40B4-BE49-F238E27FC236}">
              <a16:creationId xmlns:a16="http://schemas.microsoft.com/office/drawing/2014/main" xmlns="" id="{687E5675-ED11-487D-8777-ABC88A31ACA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84" name="Text Box 3">
          <a:extLst>
            <a:ext uri="{FF2B5EF4-FFF2-40B4-BE49-F238E27FC236}">
              <a16:creationId xmlns:a16="http://schemas.microsoft.com/office/drawing/2014/main" xmlns="" id="{745B7366-9DB8-4E2B-A4EA-7EBEB0FA825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85" name="Text Box 3">
          <a:extLst>
            <a:ext uri="{FF2B5EF4-FFF2-40B4-BE49-F238E27FC236}">
              <a16:creationId xmlns:a16="http://schemas.microsoft.com/office/drawing/2014/main" xmlns="" id="{6D2A85B2-4CDE-470D-A657-BF9D810B003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86" name="Text Box 3">
          <a:extLst>
            <a:ext uri="{FF2B5EF4-FFF2-40B4-BE49-F238E27FC236}">
              <a16:creationId xmlns:a16="http://schemas.microsoft.com/office/drawing/2014/main" xmlns="" id="{EA258F68-F128-464D-94CF-539F7765506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87" name="Text Box 3">
          <a:extLst>
            <a:ext uri="{FF2B5EF4-FFF2-40B4-BE49-F238E27FC236}">
              <a16:creationId xmlns:a16="http://schemas.microsoft.com/office/drawing/2014/main" xmlns="" id="{6165E28B-DCF7-40F4-82DA-2C61C822B26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88" name="Text Box 3">
          <a:extLst>
            <a:ext uri="{FF2B5EF4-FFF2-40B4-BE49-F238E27FC236}">
              <a16:creationId xmlns:a16="http://schemas.microsoft.com/office/drawing/2014/main" xmlns="" id="{EAD5E09E-9F4D-42DD-AB83-42B0F2A61EE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89" name="Text Box 3">
          <a:extLst>
            <a:ext uri="{FF2B5EF4-FFF2-40B4-BE49-F238E27FC236}">
              <a16:creationId xmlns:a16="http://schemas.microsoft.com/office/drawing/2014/main" xmlns="" id="{0AE4FE56-0D34-436F-A96D-608133AAC32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90" name="Text Box 3">
          <a:extLst>
            <a:ext uri="{FF2B5EF4-FFF2-40B4-BE49-F238E27FC236}">
              <a16:creationId xmlns:a16="http://schemas.microsoft.com/office/drawing/2014/main" xmlns="" id="{4730247D-442A-4502-B4A6-5F1DB93B15B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91" name="Text Box 3">
          <a:extLst>
            <a:ext uri="{FF2B5EF4-FFF2-40B4-BE49-F238E27FC236}">
              <a16:creationId xmlns:a16="http://schemas.microsoft.com/office/drawing/2014/main" xmlns="" id="{BB2E38F1-7517-4645-8A8C-47910285945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92" name="Text Box 3">
          <a:extLst>
            <a:ext uri="{FF2B5EF4-FFF2-40B4-BE49-F238E27FC236}">
              <a16:creationId xmlns:a16="http://schemas.microsoft.com/office/drawing/2014/main" xmlns="" id="{A9CD1FC5-8BBF-4A5B-AD10-264EF092DEC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93" name="Text Box 3">
          <a:extLst>
            <a:ext uri="{FF2B5EF4-FFF2-40B4-BE49-F238E27FC236}">
              <a16:creationId xmlns:a16="http://schemas.microsoft.com/office/drawing/2014/main" xmlns="" id="{6C2EFA93-654A-4ADE-B848-50855B7A9E8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94" name="Text Box 3">
          <a:extLst>
            <a:ext uri="{FF2B5EF4-FFF2-40B4-BE49-F238E27FC236}">
              <a16:creationId xmlns:a16="http://schemas.microsoft.com/office/drawing/2014/main" xmlns="" id="{EE9BBE80-25F4-4417-B356-60BAFAB1C14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95" name="Text Box 3">
          <a:extLst>
            <a:ext uri="{FF2B5EF4-FFF2-40B4-BE49-F238E27FC236}">
              <a16:creationId xmlns:a16="http://schemas.microsoft.com/office/drawing/2014/main" xmlns="" id="{AE51BCB3-9D7B-4EA9-8443-64493AD73EC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96" name="Text Box 3">
          <a:extLst>
            <a:ext uri="{FF2B5EF4-FFF2-40B4-BE49-F238E27FC236}">
              <a16:creationId xmlns:a16="http://schemas.microsoft.com/office/drawing/2014/main" xmlns="" id="{88A49795-1483-4B1E-9603-B566F062BAD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597" name="Text Box 3">
          <a:extLst>
            <a:ext uri="{FF2B5EF4-FFF2-40B4-BE49-F238E27FC236}">
              <a16:creationId xmlns:a16="http://schemas.microsoft.com/office/drawing/2014/main" xmlns="" id="{C8B6AC51-B747-474F-A928-C7A53237251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98" name="Text Box 3">
          <a:extLst>
            <a:ext uri="{FF2B5EF4-FFF2-40B4-BE49-F238E27FC236}">
              <a16:creationId xmlns:a16="http://schemas.microsoft.com/office/drawing/2014/main" xmlns="" id="{0B518836-4BA4-48D5-B7B5-0A9EC21C28D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599" name="Text Box 3">
          <a:extLst>
            <a:ext uri="{FF2B5EF4-FFF2-40B4-BE49-F238E27FC236}">
              <a16:creationId xmlns:a16="http://schemas.microsoft.com/office/drawing/2014/main" xmlns="" id="{671A4399-92C8-4284-B092-5F9D6CC6531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00" name="Text Box 3">
          <a:extLst>
            <a:ext uri="{FF2B5EF4-FFF2-40B4-BE49-F238E27FC236}">
              <a16:creationId xmlns:a16="http://schemas.microsoft.com/office/drawing/2014/main" xmlns="" id="{FA1D5E74-77EF-4097-A5DA-0AA6285D5B7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01" name="Text Box 3">
          <a:extLst>
            <a:ext uri="{FF2B5EF4-FFF2-40B4-BE49-F238E27FC236}">
              <a16:creationId xmlns:a16="http://schemas.microsoft.com/office/drawing/2014/main" xmlns="" id="{64787F38-230C-4B38-B4E2-28D4517A1E2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02" name="Text Box 3">
          <a:extLst>
            <a:ext uri="{FF2B5EF4-FFF2-40B4-BE49-F238E27FC236}">
              <a16:creationId xmlns:a16="http://schemas.microsoft.com/office/drawing/2014/main" xmlns="" id="{42E88CDA-20FE-4714-AA91-5BE3764CB05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03" name="Text Box 3">
          <a:extLst>
            <a:ext uri="{FF2B5EF4-FFF2-40B4-BE49-F238E27FC236}">
              <a16:creationId xmlns:a16="http://schemas.microsoft.com/office/drawing/2014/main" xmlns="" id="{63CA91F7-CA2F-46CE-AD5F-6FE317E5B6D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04" name="Text Box 3">
          <a:extLst>
            <a:ext uri="{FF2B5EF4-FFF2-40B4-BE49-F238E27FC236}">
              <a16:creationId xmlns:a16="http://schemas.microsoft.com/office/drawing/2014/main" xmlns="" id="{4B236868-96D7-4EDA-B37D-48A5FDE8A14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05" name="Text Box 3">
          <a:extLst>
            <a:ext uri="{FF2B5EF4-FFF2-40B4-BE49-F238E27FC236}">
              <a16:creationId xmlns:a16="http://schemas.microsoft.com/office/drawing/2014/main" xmlns="" id="{571DF002-CD3B-4246-97C1-F8F2C7E0C20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06" name="Text Box 3">
          <a:extLst>
            <a:ext uri="{FF2B5EF4-FFF2-40B4-BE49-F238E27FC236}">
              <a16:creationId xmlns:a16="http://schemas.microsoft.com/office/drawing/2014/main" xmlns="" id="{40FDBCED-6B15-4730-BB70-6F3DEC101CF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07" name="Text Box 3">
          <a:extLst>
            <a:ext uri="{FF2B5EF4-FFF2-40B4-BE49-F238E27FC236}">
              <a16:creationId xmlns:a16="http://schemas.microsoft.com/office/drawing/2014/main" xmlns="" id="{4AA22040-EA8E-4FFA-8F27-1938C3810A6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08" name="Text Box 3">
          <a:extLst>
            <a:ext uri="{FF2B5EF4-FFF2-40B4-BE49-F238E27FC236}">
              <a16:creationId xmlns:a16="http://schemas.microsoft.com/office/drawing/2014/main" xmlns="" id="{BA5D3F6D-7C10-46F5-B086-66641847D6C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09" name="Text Box 3">
          <a:extLst>
            <a:ext uri="{FF2B5EF4-FFF2-40B4-BE49-F238E27FC236}">
              <a16:creationId xmlns:a16="http://schemas.microsoft.com/office/drawing/2014/main" xmlns="" id="{6FEBCD28-61E2-400E-B976-CFADB8F2189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10" name="Text Box 3">
          <a:extLst>
            <a:ext uri="{FF2B5EF4-FFF2-40B4-BE49-F238E27FC236}">
              <a16:creationId xmlns:a16="http://schemas.microsoft.com/office/drawing/2014/main" xmlns="" id="{9D5B8BA3-EDB3-45D1-9BA4-579B4D4A5D5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11" name="Text Box 3">
          <a:extLst>
            <a:ext uri="{FF2B5EF4-FFF2-40B4-BE49-F238E27FC236}">
              <a16:creationId xmlns:a16="http://schemas.microsoft.com/office/drawing/2014/main" xmlns="" id="{C5F6C4C8-3E20-45B7-850D-6D4ACF73F7A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12" name="Text Box 3">
          <a:extLst>
            <a:ext uri="{FF2B5EF4-FFF2-40B4-BE49-F238E27FC236}">
              <a16:creationId xmlns:a16="http://schemas.microsoft.com/office/drawing/2014/main" xmlns="" id="{40C08A70-2D63-4603-9841-3B44E915AFC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13" name="Text Box 3">
          <a:extLst>
            <a:ext uri="{FF2B5EF4-FFF2-40B4-BE49-F238E27FC236}">
              <a16:creationId xmlns:a16="http://schemas.microsoft.com/office/drawing/2014/main" xmlns="" id="{247BC1BC-4C47-4831-9F4E-4C6F6FE987C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14" name="Text Box 3">
          <a:extLst>
            <a:ext uri="{FF2B5EF4-FFF2-40B4-BE49-F238E27FC236}">
              <a16:creationId xmlns:a16="http://schemas.microsoft.com/office/drawing/2014/main" xmlns="" id="{4258ECA3-2C12-4C3A-93F7-008488B7496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15" name="Text Box 3">
          <a:extLst>
            <a:ext uri="{FF2B5EF4-FFF2-40B4-BE49-F238E27FC236}">
              <a16:creationId xmlns:a16="http://schemas.microsoft.com/office/drawing/2014/main" xmlns="" id="{288B1279-7863-4B47-83A6-579BCEAF74B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16" name="Text Box 3">
          <a:extLst>
            <a:ext uri="{FF2B5EF4-FFF2-40B4-BE49-F238E27FC236}">
              <a16:creationId xmlns:a16="http://schemas.microsoft.com/office/drawing/2014/main" xmlns="" id="{81EB7D7A-C726-41F0-A757-0E8F1E5AB4F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17" name="Text Box 3">
          <a:extLst>
            <a:ext uri="{FF2B5EF4-FFF2-40B4-BE49-F238E27FC236}">
              <a16:creationId xmlns:a16="http://schemas.microsoft.com/office/drawing/2014/main" xmlns="" id="{0EEB3E7C-D994-4C74-92F5-E7CDFB8CDD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18" name="Text Box 3">
          <a:extLst>
            <a:ext uri="{FF2B5EF4-FFF2-40B4-BE49-F238E27FC236}">
              <a16:creationId xmlns:a16="http://schemas.microsoft.com/office/drawing/2014/main" xmlns="" id="{27A7CD0C-85E4-4D98-8CA1-B00D4254C91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19" name="Text Box 3">
          <a:extLst>
            <a:ext uri="{FF2B5EF4-FFF2-40B4-BE49-F238E27FC236}">
              <a16:creationId xmlns:a16="http://schemas.microsoft.com/office/drawing/2014/main" xmlns="" id="{7301634E-FD00-482E-90EB-1887BDAEEEC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20" name="Text Box 3">
          <a:extLst>
            <a:ext uri="{FF2B5EF4-FFF2-40B4-BE49-F238E27FC236}">
              <a16:creationId xmlns:a16="http://schemas.microsoft.com/office/drawing/2014/main" xmlns="" id="{D4B36EBE-D365-4D3F-BCAC-ADE0E1A9289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21" name="Text Box 3">
          <a:extLst>
            <a:ext uri="{FF2B5EF4-FFF2-40B4-BE49-F238E27FC236}">
              <a16:creationId xmlns:a16="http://schemas.microsoft.com/office/drawing/2014/main" xmlns="" id="{A776E4D4-EB7C-41F2-9693-BA06D494B67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22" name="Text Box 3">
          <a:extLst>
            <a:ext uri="{FF2B5EF4-FFF2-40B4-BE49-F238E27FC236}">
              <a16:creationId xmlns:a16="http://schemas.microsoft.com/office/drawing/2014/main" xmlns="" id="{BED04DA8-5DBC-49CF-83BE-DF8DB05DD57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23" name="Text Box 3">
          <a:extLst>
            <a:ext uri="{FF2B5EF4-FFF2-40B4-BE49-F238E27FC236}">
              <a16:creationId xmlns:a16="http://schemas.microsoft.com/office/drawing/2014/main" xmlns="" id="{770C5076-DFA9-4E02-9EA0-01A602A7BD6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24" name="Text Box 3">
          <a:extLst>
            <a:ext uri="{FF2B5EF4-FFF2-40B4-BE49-F238E27FC236}">
              <a16:creationId xmlns:a16="http://schemas.microsoft.com/office/drawing/2014/main" xmlns="" id="{B5433F72-39FF-4284-A241-2E9094A5FE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25" name="Text Box 3">
          <a:extLst>
            <a:ext uri="{FF2B5EF4-FFF2-40B4-BE49-F238E27FC236}">
              <a16:creationId xmlns:a16="http://schemas.microsoft.com/office/drawing/2014/main" xmlns="" id="{3A36E4FD-0739-4CFA-ABC3-46A85973084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26" name="Text Box 3">
          <a:extLst>
            <a:ext uri="{FF2B5EF4-FFF2-40B4-BE49-F238E27FC236}">
              <a16:creationId xmlns:a16="http://schemas.microsoft.com/office/drawing/2014/main" xmlns="" id="{0679E33C-B50D-4C42-B099-AA4ED279CBB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27" name="Text Box 3">
          <a:extLst>
            <a:ext uri="{FF2B5EF4-FFF2-40B4-BE49-F238E27FC236}">
              <a16:creationId xmlns:a16="http://schemas.microsoft.com/office/drawing/2014/main" xmlns="" id="{946AF3AC-3D07-4504-98E3-EDA2D7B4FA6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28" name="Text Box 3">
          <a:extLst>
            <a:ext uri="{FF2B5EF4-FFF2-40B4-BE49-F238E27FC236}">
              <a16:creationId xmlns:a16="http://schemas.microsoft.com/office/drawing/2014/main" xmlns="" id="{6F630FAF-1A65-4D55-8D9E-14838381319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29" name="Text Box 3">
          <a:extLst>
            <a:ext uri="{FF2B5EF4-FFF2-40B4-BE49-F238E27FC236}">
              <a16:creationId xmlns:a16="http://schemas.microsoft.com/office/drawing/2014/main" xmlns="" id="{AD463D14-B4E4-4C2F-A003-403D3D2A24B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30" name="Text Box 3">
          <a:extLst>
            <a:ext uri="{FF2B5EF4-FFF2-40B4-BE49-F238E27FC236}">
              <a16:creationId xmlns:a16="http://schemas.microsoft.com/office/drawing/2014/main" xmlns="" id="{A8C90F82-E63B-4055-818D-509E1AAC79E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31" name="Text Box 3">
          <a:extLst>
            <a:ext uri="{FF2B5EF4-FFF2-40B4-BE49-F238E27FC236}">
              <a16:creationId xmlns:a16="http://schemas.microsoft.com/office/drawing/2014/main" xmlns="" id="{5787D60D-47D5-4C48-8A39-64BF274A40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32" name="Text Box 3">
          <a:extLst>
            <a:ext uri="{FF2B5EF4-FFF2-40B4-BE49-F238E27FC236}">
              <a16:creationId xmlns:a16="http://schemas.microsoft.com/office/drawing/2014/main" xmlns="" id="{D2CECB2D-AE54-4154-90F6-08296AB753A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33" name="Text Box 3">
          <a:extLst>
            <a:ext uri="{FF2B5EF4-FFF2-40B4-BE49-F238E27FC236}">
              <a16:creationId xmlns:a16="http://schemas.microsoft.com/office/drawing/2014/main" xmlns="" id="{A22FFB5C-70DA-4C49-82DB-3F6A6A7DEE9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34" name="Text Box 3">
          <a:extLst>
            <a:ext uri="{FF2B5EF4-FFF2-40B4-BE49-F238E27FC236}">
              <a16:creationId xmlns:a16="http://schemas.microsoft.com/office/drawing/2014/main" xmlns="" id="{D286D1C6-5E64-4E05-81EC-BC4614816A9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35" name="Text Box 3">
          <a:extLst>
            <a:ext uri="{FF2B5EF4-FFF2-40B4-BE49-F238E27FC236}">
              <a16:creationId xmlns:a16="http://schemas.microsoft.com/office/drawing/2014/main" xmlns="" id="{6732B762-2864-41FC-A4FD-299D78F7CB4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36" name="Text Box 3">
          <a:extLst>
            <a:ext uri="{FF2B5EF4-FFF2-40B4-BE49-F238E27FC236}">
              <a16:creationId xmlns:a16="http://schemas.microsoft.com/office/drawing/2014/main" xmlns="" id="{6D6C3AB3-0624-4E34-807B-B00CE3D8D78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37" name="Text Box 3">
          <a:extLst>
            <a:ext uri="{FF2B5EF4-FFF2-40B4-BE49-F238E27FC236}">
              <a16:creationId xmlns:a16="http://schemas.microsoft.com/office/drawing/2014/main" xmlns="" id="{88D4F40E-EAFC-4849-A418-5598D5DD2D2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38" name="Text Box 3">
          <a:extLst>
            <a:ext uri="{FF2B5EF4-FFF2-40B4-BE49-F238E27FC236}">
              <a16:creationId xmlns:a16="http://schemas.microsoft.com/office/drawing/2014/main" xmlns="" id="{7C3CE32D-1B36-459F-8498-661CCDB8831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39" name="Text Box 3">
          <a:extLst>
            <a:ext uri="{FF2B5EF4-FFF2-40B4-BE49-F238E27FC236}">
              <a16:creationId xmlns:a16="http://schemas.microsoft.com/office/drawing/2014/main" xmlns="" id="{C00E7A92-C7BD-44A3-8D60-9BE151F815E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40" name="Text Box 3">
          <a:extLst>
            <a:ext uri="{FF2B5EF4-FFF2-40B4-BE49-F238E27FC236}">
              <a16:creationId xmlns:a16="http://schemas.microsoft.com/office/drawing/2014/main" xmlns="" id="{AB2DD312-77A2-47B9-A99D-FC411EF7547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41" name="Text Box 3">
          <a:extLst>
            <a:ext uri="{FF2B5EF4-FFF2-40B4-BE49-F238E27FC236}">
              <a16:creationId xmlns:a16="http://schemas.microsoft.com/office/drawing/2014/main" xmlns="" id="{C2285F2F-BBBF-420B-8EA7-899F5C380FE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42" name="Text Box 3">
          <a:extLst>
            <a:ext uri="{FF2B5EF4-FFF2-40B4-BE49-F238E27FC236}">
              <a16:creationId xmlns:a16="http://schemas.microsoft.com/office/drawing/2014/main" xmlns="" id="{EC633031-CF07-458A-8A82-FE4D4543C08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43" name="Text Box 3">
          <a:extLst>
            <a:ext uri="{FF2B5EF4-FFF2-40B4-BE49-F238E27FC236}">
              <a16:creationId xmlns:a16="http://schemas.microsoft.com/office/drawing/2014/main" xmlns="" id="{578411C7-1634-4193-8E8B-D4E464A11CA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39291"/>
    <xdr:sp macro="" textlink="">
      <xdr:nvSpPr>
        <xdr:cNvPr id="2644" name="Text Box 3">
          <a:extLst>
            <a:ext uri="{FF2B5EF4-FFF2-40B4-BE49-F238E27FC236}">
              <a16:creationId xmlns:a16="http://schemas.microsoft.com/office/drawing/2014/main" xmlns="" id="{76C10F75-D08F-4D6D-A7CD-8A1AED135FC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45" name="Text Box 3">
          <a:extLst>
            <a:ext uri="{FF2B5EF4-FFF2-40B4-BE49-F238E27FC236}">
              <a16:creationId xmlns:a16="http://schemas.microsoft.com/office/drawing/2014/main" xmlns="" id="{AFBC7207-59C2-43ED-848E-83927E46EBA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635</xdr:row>
      <xdr:rowOff>0</xdr:rowOff>
    </xdr:from>
    <xdr:ext cx="23662" cy="301191"/>
    <xdr:sp macro="" textlink="">
      <xdr:nvSpPr>
        <xdr:cNvPr id="2646" name="Text Box 3">
          <a:extLst>
            <a:ext uri="{FF2B5EF4-FFF2-40B4-BE49-F238E27FC236}">
              <a16:creationId xmlns:a16="http://schemas.microsoft.com/office/drawing/2014/main" xmlns="" id="{D66A2132-B276-496E-BA2D-957BC0A5832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647" name="Text Box 3">
          <a:extLst>
            <a:ext uri="{FF2B5EF4-FFF2-40B4-BE49-F238E27FC236}">
              <a16:creationId xmlns:a16="http://schemas.microsoft.com/office/drawing/2014/main" xmlns="" id="{3025A55F-2476-4E5D-BBA5-4A3EFD211FF4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648" name="Text Box 3">
          <a:extLst>
            <a:ext uri="{FF2B5EF4-FFF2-40B4-BE49-F238E27FC236}">
              <a16:creationId xmlns:a16="http://schemas.microsoft.com/office/drawing/2014/main" xmlns="" id="{6745AED5-FF25-411E-9DDC-39BC6384BC9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649" name="Text Box 3">
          <a:extLst>
            <a:ext uri="{FF2B5EF4-FFF2-40B4-BE49-F238E27FC236}">
              <a16:creationId xmlns:a16="http://schemas.microsoft.com/office/drawing/2014/main" xmlns="" id="{E558A9EB-0ABA-4CD3-9338-A9E39CB0B7C6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650" name="Text Box 3">
          <a:extLst>
            <a:ext uri="{FF2B5EF4-FFF2-40B4-BE49-F238E27FC236}">
              <a16:creationId xmlns:a16="http://schemas.microsoft.com/office/drawing/2014/main" xmlns="" id="{339E01F9-B0A4-41C1-B95E-428139DACC35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651" name="Text Box 3">
          <a:extLst>
            <a:ext uri="{FF2B5EF4-FFF2-40B4-BE49-F238E27FC236}">
              <a16:creationId xmlns:a16="http://schemas.microsoft.com/office/drawing/2014/main" xmlns="" id="{572F9258-C6DF-462A-8E9E-6A134F521441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652" name="Text Box 3">
          <a:extLst>
            <a:ext uri="{FF2B5EF4-FFF2-40B4-BE49-F238E27FC236}">
              <a16:creationId xmlns:a16="http://schemas.microsoft.com/office/drawing/2014/main" xmlns="" id="{8673A406-3F81-4DC8-AA88-5A4F8351E835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653" name="Text Box 3">
          <a:extLst>
            <a:ext uri="{FF2B5EF4-FFF2-40B4-BE49-F238E27FC236}">
              <a16:creationId xmlns:a16="http://schemas.microsoft.com/office/drawing/2014/main" xmlns="" id="{B0CA65C9-2926-4352-91A5-E52E45A8FB56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654" name="Text Box 3">
          <a:extLst>
            <a:ext uri="{FF2B5EF4-FFF2-40B4-BE49-F238E27FC236}">
              <a16:creationId xmlns:a16="http://schemas.microsoft.com/office/drawing/2014/main" xmlns="" id="{D1B3E17D-66A1-48EF-BF88-46A68CCF2CCB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655" name="Text Box 3">
          <a:extLst>
            <a:ext uri="{FF2B5EF4-FFF2-40B4-BE49-F238E27FC236}">
              <a16:creationId xmlns:a16="http://schemas.microsoft.com/office/drawing/2014/main" xmlns="" id="{22249D7A-33F2-437F-B4AA-701779ED518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656" name="Text Box 3">
          <a:extLst>
            <a:ext uri="{FF2B5EF4-FFF2-40B4-BE49-F238E27FC236}">
              <a16:creationId xmlns:a16="http://schemas.microsoft.com/office/drawing/2014/main" xmlns="" id="{E967B076-4B86-49C6-B47C-86BE34C0AD27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xmlns="" id="{347F62F2-146B-48D8-AE35-64F6D9AACB2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658" name="Text Box 3">
          <a:extLst>
            <a:ext uri="{FF2B5EF4-FFF2-40B4-BE49-F238E27FC236}">
              <a16:creationId xmlns:a16="http://schemas.microsoft.com/office/drawing/2014/main" xmlns="" id="{6F53314E-6F87-4E82-A27E-050240A64B4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659" name="Text Box 3">
          <a:extLst>
            <a:ext uri="{FF2B5EF4-FFF2-40B4-BE49-F238E27FC236}">
              <a16:creationId xmlns:a16="http://schemas.microsoft.com/office/drawing/2014/main" xmlns="" id="{F9BDFEE9-B85D-40F6-A865-4579DD416BA1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635</xdr:row>
      <xdr:rowOff>0</xdr:rowOff>
    </xdr:from>
    <xdr:ext cx="30480" cy="30480"/>
    <xdr:pic>
      <xdr:nvPicPr>
        <xdr:cNvPr id="2660" name="Picture 8">
          <a:extLst>
            <a:ext uri="{FF2B5EF4-FFF2-40B4-BE49-F238E27FC236}">
              <a16:creationId xmlns:a16="http://schemas.microsoft.com/office/drawing/2014/main" xmlns="" id="{81383EDA-C811-475B-A7E0-85D384DD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1132" y="180443605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</xdr:colOff>
      <xdr:row>635</xdr:row>
      <xdr:rowOff>0</xdr:rowOff>
    </xdr:from>
    <xdr:ext cx="0" cy="30480"/>
    <xdr:pic>
      <xdr:nvPicPr>
        <xdr:cNvPr id="2661" name="Picture 8">
          <a:extLst>
            <a:ext uri="{FF2B5EF4-FFF2-40B4-BE49-F238E27FC236}">
              <a16:creationId xmlns:a16="http://schemas.microsoft.com/office/drawing/2014/main" xmlns="" id="{4CEC45FA-23C9-47DE-9C4A-CFFA7E129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6372" y="180443605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62" name="Text Box 3">
          <a:extLst>
            <a:ext uri="{FF2B5EF4-FFF2-40B4-BE49-F238E27FC236}">
              <a16:creationId xmlns:a16="http://schemas.microsoft.com/office/drawing/2014/main" xmlns="" id="{F70DEAE6-BD5B-4842-ADED-6EF875EFB4F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63" name="Text Box 3">
          <a:extLst>
            <a:ext uri="{FF2B5EF4-FFF2-40B4-BE49-F238E27FC236}">
              <a16:creationId xmlns:a16="http://schemas.microsoft.com/office/drawing/2014/main" xmlns="" id="{480C6754-B216-4247-9752-042648914CC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64" name="Text Box 3">
          <a:extLst>
            <a:ext uri="{FF2B5EF4-FFF2-40B4-BE49-F238E27FC236}">
              <a16:creationId xmlns:a16="http://schemas.microsoft.com/office/drawing/2014/main" xmlns="" id="{476BB461-E4D4-4CA6-A0B6-50DE6B49B2E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65" name="Text Box 3">
          <a:extLst>
            <a:ext uri="{FF2B5EF4-FFF2-40B4-BE49-F238E27FC236}">
              <a16:creationId xmlns:a16="http://schemas.microsoft.com/office/drawing/2014/main" xmlns="" id="{0B07DFCA-9D41-4039-921B-374A81A1928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66" name="Text Box 3">
          <a:extLst>
            <a:ext uri="{FF2B5EF4-FFF2-40B4-BE49-F238E27FC236}">
              <a16:creationId xmlns:a16="http://schemas.microsoft.com/office/drawing/2014/main" xmlns="" id="{5BFA9928-8918-4761-A256-7C768B572B5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67" name="Text Box 3">
          <a:extLst>
            <a:ext uri="{FF2B5EF4-FFF2-40B4-BE49-F238E27FC236}">
              <a16:creationId xmlns:a16="http://schemas.microsoft.com/office/drawing/2014/main" xmlns="" id="{55FAAE17-3ECF-4F59-AA3F-5E9D9BDC286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68" name="Text Box 3">
          <a:extLst>
            <a:ext uri="{FF2B5EF4-FFF2-40B4-BE49-F238E27FC236}">
              <a16:creationId xmlns:a16="http://schemas.microsoft.com/office/drawing/2014/main" xmlns="" id="{A0BA5FD0-EFA4-4038-BB63-58B51108486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69" name="Text Box 3">
          <a:extLst>
            <a:ext uri="{FF2B5EF4-FFF2-40B4-BE49-F238E27FC236}">
              <a16:creationId xmlns:a16="http://schemas.microsoft.com/office/drawing/2014/main" xmlns="" id="{2373A6F1-E025-4C2C-9124-6029E4B1E7B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70" name="Text Box 3">
          <a:extLst>
            <a:ext uri="{FF2B5EF4-FFF2-40B4-BE49-F238E27FC236}">
              <a16:creationId xmlns:a16="http://schemas.microsoft.com/office/drawing/2014/main" xmlns="" id="{48533202-06A6-40BE-9C37-9B70BCD393C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71" name="Text Box 3">
          <a:extLst>
            <a:ext uri="{FF2B5EF4-FFF2-40B4-BE49-F238E27FC236}">
              <a16:creationId xmlns:a16="http://schemas.microsoft.com/office/drawing/2014/main" xmlns="" id="{0E949AED-E221-419C-89B7-37523412A9F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72" name="Text Box 3">
          <a:extLst>
            <a:ext uri="{FF2B5EF4-FFF2-40B4-BE49-F238E27FC236}">
              <a16:creationId xmlns:a16="http://schemas.microsoft.com/office/drawing/2014/main" xmlns="" id="{E5D7A249-5CC9-403E-B5D6-1D44289585D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73" name="Text Box 3">
          <a:extLst>
            <a:ext uri="{FF2B5EF4-FFF2-40B4-BE49-F238E27FC236}">
              <a16:creationId xmlns:a16="http://schemas.microsoft.com/office/drawing/2014/main" xmlns="" id="{3CDAD034-4125-4E68-837A-7C7C59D8EFB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74" name="Text Box 3">
          <a:extLst>
            <a:ext uri="{FF2B5EF4-FFF2-40B4-BE49-F238E27FC236}">
              <a16:creationId xmlns:a16="http://schemas.microsoft.com/office/drawing/2014/main" xmlns="" id="{5F3795F2-1523-4DAF-B2C7-5F37C0E1454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75" name="Text Box 3">
          <a:extLst>
            <a:ext uri="{FF2B5EF4-FFF2-40B4-BE49-F238E27FC236}">
              <a16:creationId xmlns:a16="http://schemas.microsoft.com/office/drawing/2014/main" xmlns="" id="{5B38C12F-5CB8-4B18-96B5-05CA94B25B9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76" name="Text Box 3">
          <a:extLst>
            <a:ext uri="{FF2B5EF4-FFF2-40B4-BE49-F238E27FC236}">
              <a16:creationId xmlns:a16="http://schemas.microsoft.com/office/drawing/2014/main" xmlns="" id="{521BE35D-EF61-4284-920C-54670D70E4C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77" name="Text Box 3">
          <a:extLst>
            <a:ext uri="{FF2B5EF4-FFF2-40B4-BE49-F238E27FC236}">
              <a16:creationId xmlns:a16="http://schemas.microsoft.com/office/drawing/2014/main" xmlns="" id="{C640E995-5B56-4415-B643-7DF8C38097D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78" name="Text Box 3">
          <a:extLst>
            <a:ext uri="{FF2B5EF4-FFF2-40B4-BE49-F238E27FC236}">
              <a16:creationId xmlns:a16="http://schemas.microsoft.com/office/drawing/2014/main" xmlns="" id="{6E8FB013-3A63-4EEA-BF0D-4F459E98215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79" name="Text Box 3">
          <a:extLst>
            <a:ext uri="{FF2B5EF4-FFF2-40B4-BE49-F238E27FC236}">
              <a16:creationId xmlns:a16="http://schemas.microsoft.com/office/drawing/2014/main" xmlns="" id="{FFBC03E0-6F20-481F-A436-31C96578902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80" name="Text Box 3">
          <a:extLst>
            <a:ext uri="{FF2B5EF4-FFF2-40B4-BE49-F238E27FC236}">
              <a16:creationId xmlns:a16="http://schemas.microsoft.com/office/drawing/2014/main" xmlns="" id="{01D9DCB6-DC0C-4E65-BBC1-52B0C8A9546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81" name="Text Box 3">
          <a:extLst>
            <a:ext uri="{FF2B5EF4-FFF2-40B4-BE49-F238E27FC236}">
              <a16:creationId xmlns:a16="http://schemas.microsoft.com/office/drawing/2014/main" xmlns="" id="{B2FBDB1B-06A5-458C-83BC-EB3D3BD340B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82" name="Text Box 3">
          <a:extLst>
            <a:ext uri="{FF2B5EF4-FFF2-40B4-BE49-F238E27FC236}">
              <a16:creationId xmlns:a16="http://schemas.microsoft.com/office/drawing/2014/main" xmlns="" id="{4D83288C-2661-413C-99A3-FD5863A14AA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83" name="Text Box 3">
          <a:extLst>
            <a:ext uri="{FF2B5EF4-FFF2-40B4-BE49-F238E27FC236}">
              <a16:creationId xmlns:a16="http://schemas.microsoft.com/office/drawing/2014/main" xmlns="" id="{6783D9F4-E7D8-48FA-926D-6EFEF565B87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84" name="Text Box 3">
          <a:extLst>
            <a:ext uri="{FF2B5EF4-FFF2-40B4-BE49-F238E27FC236}">
              <a16:creationId xmlns:a16="http://schemas.microsoft.com/office/drawing/2014/main" xmlns="" id="{B6AC8284-236F-47CD-8F28-C7F655A7A73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85" name="Text Box 3">
          <a:extLst>
            <a:ext uri="{FF2B5EF4-FFF2-40B4-BE49-F238E27FC236}">
              <a16:creationId xmlns:a16="http://schemas.microsoft.com/office/drawing/2014/main" xmlns="" id="{034B643F-7DF3-46ED-B277-B04DACCD32B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86" name="Text Box 3">
          <a:extLst>
            <a:ext uri="{FF2B5EF4-FFF2-40B4-BE49-F238E27FC236}">
              <a16:creationId xmlns:a16="http://schemas.microsoft.com/office/drawing/2014/main" xmlns="" id="{CDD86188-561B-4E20-9B61-11E6CF6D0C1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87" name="Text Box 3">
          <a:extLst>
            <a:ext uri="{FF2B5EF4-FFF2-40B4-BE49-F238E27FC236}">
              <a16:creationId xmlns:a16="http://schemas.microsoft.com/office/drawing/2014/main" xmlns="" id="{E289D2AA-2373-46F2-8E98-9FB2B8FBCB9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88" name="Text Box 3">
          <a:extLst>
            <a:ext uri="{FF2B5EF4-FFF2-40B4-BE49-F238E27FC236}">
              <a16:creationId xmlns:a16="http://schemas.microsoft.com/office/drawing/2014/main" xmlns="" id="{7CDCD8C4-AB10-4FD4-959A-749C3A8A9A4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89" name="Text Box 3">
          <a:extLst>
            <a:ext uri="{FF2B5EF4-FFF2-40B4-BE49-F238E27FC236}">
              <a16:creationId xmlns:a16="http://schemas.microsoft.com/office/drawing/2014/main" xmlns="" id="{CA8A1904-D78C-4F58-A27C-F0482AE1C5C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90" name="Text Box 3">
          <a:extLst>
            <a:ext uri="{FF2B5EF4-FFF2-40B4-BE49-F238E27FC236}">
              <a16:creationId xmlns:a16="http://schemas.microsoft.com/office/drawing/2014/main" xmlns="" id="{8CC98B42-A241-4BA0-92C1-6647841DE94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91" name="Text Box 3">
          <a:extLst>
            <a:ext uri="{FF2B5EF4-FFF2-40B4-BE49-F238E27FC236}">
              <a16:creationId xmlns:a16="http://schemas.microsoft.com/office/drawing/2014/main" xmlns="" id="{9439C1DB-B80C-480E-B951-71714E8CFF6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92" name="Text Box 3">
          <a:extLst>
            <a:ext uri="{FF2B5EF4-FFF2-40B4-BE49-F238E27FC236}">
              <a16:creationId xmlns:a16="http://schemas.microsoft.com/office/drawing/2014/main" xmlns="" id="{4B230B6C-AEEE-44BA-AA19-EE0E056F391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93" name="Text Box 3">
          <a:extLst>
            <a:ext uri="{FF2B5EF4-FFF2-40B4-BE49-F238E27FC236}">
              <a16:creationId xmlns:a16="http://schemas.microsoft.com/office/drawing/2014/main" xmlns="" id="{CB3B8B73-E654-4842-9D0D-E6258516C7A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94" name="Text Box 3">
          <a:extLst>
            <a:ext uri="{FF2B5EF4-FFF2-40B4-BE49-F238E27FC236}">
              <a16:creationId xmlns:a16="http://schemas.microsoft.com/office/drawing/2014/main" xmlns="" id="{F87A4ABC-2EA9-4F70-BCA3-F7095A241F7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695" name="Text Box 3">
          <a:extLst>
            <a:ext uri="{FF2B5EF4-FFF2-40B4-BE49-F238E27FC236}">
              <a16:creationId xmlns:a16="http://schemas.microsoft.com/office/drawing/2014/main" xmlns="" id="{00762393-192D-400B-A008-3C799A560E7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96" name="Text Box 3">
          <a:extLst>
            <a:ext uri="{FF2B5EF4-FFF2-40B4-BE49-F238E27FC236}">
              <a16:creationId xmlns:a16="http://schemas.microsoft.com/office/drawing/2014/main" xmlns="" id="{95AD4196-C70B-480C-AF90-C5E9DB7C5DF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97" name="Text Box 3">
          <a:extLst>
            <a:ext uri="{FF2B5EF4-FFF2-40B4-BE49-F238E27FC236}">
              <a16:creationId xmlns:a16="http://schemas.microsoft.com/office/drawing/2014/main" xmlns="" id="{1E0C8BB3-255F-4995-9DB6-CFB642B3AD6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98" name="Text Box 3">
          <a:extLst>
            <a:ext uri="{FF2B5EF4-FFF2-40B4-BE49-F238E27FC236}">
              <a16:creationId xmlns:a16="http://schemas.microsoft.com/office/drawing/2014/main" xmlns="" id="{77C0F32A-C79C-45C0-AFFE-C86AFC36302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xmlns="" id="{3729A4BC-3A9E-438C-8E47-BA246D21D1D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00" name="Text Box 3">
          <a:extLst>
            <a:ext uri="{FF2B5EF4-FFF2-40B4-BE49-F238E27FC236}">
              <a16:creationId xmlns:a16="http://schemas.microsoft.com/office/drawing/2014/main" xmlns="" id="{03D0AC0B-44F1-4B97-A017-5096DC5CEE3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01" name="Text Box 3">
          <a:extLst>
            <a:ext uri="{FF2B5EF4-FFF2-40B4-BE49-F238E27FC236}">
              <a16:creationId xmlns:a16="http://schemas.microsoft.com/office/drawing/2014/main" xmlns="" id="{270BD385-D680-404F-A73D-9104DCF550A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02" name="Text Box 3">
          <a:extLst>
            <a:ext uri="{FF2B5EF4-FFF2-40B4-BE49-F238E27FC236}">
              <a16:creationId xmlns:a16="http://schemas.microsoft.com/office/drawing/2014/main" xmlns="" id="{63FB9218-74D0-4130-8AA3-CF002CCF068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03" name="Text Box 3">
          <a:extLst>
            <a:ext uri="{FF2B5EF4-FFF2-40B4-BE49-F238E27FC236}">
              <a16:creationId xmlns:a16="http://schemas.microsoft.com/office/drawing/2014/main" xmlns="" id="{E16B3FEE-D7B6-4BE6-A269-AA68AB83C06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04" name="Text Box 3">
          <a:extLst>
            <a:ext uri="{FF2B5EF4-FFF2-40B4-BE49-F238E27FC236}">
              <a16:creationId xmlns:a16="http://schemas.microsoft.com/office/drawing/2014/main" xmlns="" id="{218ACC2F-91F4-4F78-A5F9-41341BBFC68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05" name="Text Box 3">
          <a:extLst>
            <a:ext uri="{FF2B5EF4-FFF2-40B4-BE49-F238E27FC236}">
              <a16:creationId xmlns:a16="http://schemas.microsoft.com/office/drawing/2014/main" xmlns="" id="{C0CAB7B8-4F01-4F80-84F0-8687388FB1C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xmlns="" id="{9C25BBC1-1773-49CE-AB4D-ACF42BF5AE7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07" name="Text Box 3">
          <a:extLst>
            <a:ext uri="{FF2B5EF4-FFF2-40B4-BE49-F238E27FC236}">
              <a16:creationId xmlns:a16="http://schemas.microsoft.com/office/drawing/2014/main" xmlns="" id="{241B69BF-23E8-4CEB-96EA-1AE2C0A20D0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08" name="Text Box 3">
          <a:extLst>
            <a:ext uri="{FF2B5EF4-FFF2-40B4-BE49-F238E27FC236}">
              <a16:creationId xmlns:a16="http://schemas.microsoft.com/office/drawing/2014/main" xmlns="" id="{444D145F-3889-4047-B681-19DD6E3D714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09" name="Text Box 3">
          <a:extLst>
            <a:ext uri="{FF2B5EF4-FFF2-40B4-BE49-F238E27FC236}">
              <a16:creationId xmlns:a16="http://schemas.microsoft.com/office/drawing/2014/main" xmlns="" id="{AE39D2DC-CBFE-4FCB-B8A4-D0481C15F8E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10" name="Text Box 3">
          <a:extLst>
            <a:ext uri="{FF2B5EF4-FFF2-40B4-BE49-F238E27FC236}">
              <a16:creationId xmlns:a16="http://schemas.microsoft.com/office/drawing/2014/main" xmlns="" id="{77896779-6B13-4876-8B4F-C53A9A9548F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11" name="Text Box 3">
          <a:extLst>
            <a:ext uri="{FF2B5EF4-FFF2-40B4-BE49-F238E27FC236}">
              <a16:creationId xmlns:a16="http://schemas.microsoft.com/office/drawing/2014/main" xmlns="" id="{7097F430-3334-4169-A430-B7500F75F03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12" name="Text Box 3">
          <a:extLst>
            <a:ext uri="{FF2B5EF4-FFF2-40B4-BE49-F238E27FC236}">
              <a16:creationId xmlns:a16="http://schemas.microsoft.com/office/drawing/2014/main" xmlns="" id="{F158B921-6902-4575-9191-DBE206D41D6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13" name="Text Box 3">
          <a:extLst>
            <a:ext uri="{FF2B5EF4-FFF2-40B4-BE49-F238E27FC236}">
              <a16:creationId xmlns:a16="http://schemas.microsoft.com/office/drawing/2014/main" xmlns="" id="{4B3F3E05-55EF-4212-9B38-0F8CBD7505F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14" name="Text Box 3">
          <a:extLst>
            <a:ext uri="{FF2B5EF4-FFF2-40B4-BE49-F238E27FC236}">
              <a16:creationId xmlns:a16="http://schemas.microsoft.com/office/drawing/2014/main" xmlns="" id="{810F4EFC-8833-4B21-908E-E30187DB7BC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15" name="Text Box 3">
          <a:extLst>
            <a:ext uri="{FF2B5EF4-FFF2-40B4-BE49-F238E27FC236}">
              <a16:creationId xmlns:a16="http://schemas.microsoft.com/office/drawing/2014/main" xmlns="" id="{1C33B983-B32A-49E9-8C11-4ADFD86D73A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16" name="Text Box 3">
          <a:extLst>
            <a:ext uri="{FF2B5EF4-FFF2-40B4-BE49-F238E27FC236}">
              <a16:creationId xmlns:a16="http://schemas.microsoft.com/office/drawing/2014/main" xmlns="" id="{C2FD71C7-80F6-4FB9-BD1B-2D1D40100F2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17" name="Text Box 3">
          <a:extLst>
            <a:ext uri="{FF2B5EF4-FFF2-40B4-BE49-F238E27FC236}">
              <a16:creationId xmlns:a16="http://schemas.microsoft.com/office/drawing/2014/main" xmlns="" id="{B8255CCE-81DC-4517-9D21-2C4DA482039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18" name="Text Box 3">
          <a:extLst>
            <a:ext uri="{FF2B5EF4-FFF2-40B4-BE49-F238E27FC236}">
              <a16:creationId xmlns:a16="http://schemas.microsoft.com/office/drawing/2014/main" xmlns="" id="{F35A690C-F85E-467C-B18F-4F04BC6832B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19" name="Text Box 3">
          <a:extLst>
            <a:ext uri="{FF2B5EF4-FFF2-40B4-BE49-F238E27FC236}">
              <a16:creationId xmlns:a16="http://schemas.microsoft.com/office/drawing/2014/main" xmlns="" id="{6DA7311F-5781-44E1-B022-045545FA61A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20" name="Text Box 3">
          <a:extLst>
            <a:ext uri="{FF2B5EF4-FFF2-40B4-BE49-F238E27FC236}">
              <a16:creationId xmlns:a16="http://schemas.microsoft.com/office/drawing/2014/main" xmlns="" id="{E85447CC-F092-43EF-8C2B-46941CB2051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21" name="Text Box 3">
          <a:extLst>
            <a:ext uri="{FF2B5EF4-FFF2-40B4-BE49-F238E27FC236}">
              <a16:creationId xmlns:a16="http://schemas.microsoft.com/office/drawing/2014/main" xmlns="" id="{5C842F6D-CE41-4C07-BDED-93A851D5CD4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22" name="Text Box 3">
          <a:extLst>
            <a:ext uri="{FF2B5EF4-FFF2-40B4-BE49-F238E27FC236}">
              <a16:creationId xmlns:a16="http://schemas.microsoft.com/office/drawing/2014/main" xmlns="" id="{60D31F81-DFC2-4CD2-96F7-9D756B6CBBD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23" name="Text Box 3">
          <a:extLst>
            <a:ext uri="{FF2B5EF4-FFF2-40B4-BE49-F238E27FC236}">
              <a16:creationId xmlns:a16="http://schemas.microsoft.com/office/drawing/2014/main" xmlns="" id="{A034B75F-1021-4DBC-972C-E60EB861303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24" name="Text Box 3">
          <a:extLst>
            <a:ext uri="{FF2B5EF4-FFF2-40B4-BE49-F238E27FC236}">
              <a16:creationId xmlns:a16="http://schemas.microsoft.com/office/drawing/2014/main" xmlns="" id="{4F5F74DB-D46C-4AC9-B40E-DBC702728BA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25" name="Text Box 3">
          <a:extLst>
            <a:ext uri="{FF2B5EF4-FFF2-40B4-BE49-F238E27FC236}">
              <a16:creationId xmlns:a16="http://schemas.microsoft.com/office/drawing/2014/main" xmlns="" id="{F3EFCCB9-4FDD-42D9-A114-D1318048099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26" name="Text Box 3">
          <a:extLst>
            <a:ext uri="{FF2B5EF4-FFF2-40B4-BE49-F238E27FC236}">
              <a16:creationId xmlns:a16="http://schemas.microsoft.com/office/drawing/2014/main" xmlns="" id="{798865F9-56AE-4630-B907-25411EBC4E5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27" name="Text Box 3">
          <a:extLst>
            <a:ext uri="{FF2B5EF4-FFF2-40B4-BE49-F238E27FC236}">
              <a16:creationId xmlns:a16="http://schemas.microsoft.com/office/drawing/2014/main" xmlns="" id="{267F2005-524F-41E7-9155-34A60C757D0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28" name="Text Box 3">
          <a:extLst>
            <a:ext uri="{FF2B5EF4-FFF2-40B4-BE49-F238E27FC236}">
              <a16:creationId xmlns:a16="http://schemas.microsoft.com/office/drawing/2014/main" xmlns="" id="{47C8E7C9-161B-4037-9505-A20833258A1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29" name="Text Box 3">
          <a:extLst>
            <a:ext uri="{FF2B5EF4-FFF2-40B4-BE49-F238E27FC236}">
              <a16:creationId xmlns:a16="http://schemas.microsoft.com/office/drawing/2014/main" xmlns="" id="{87C60CAA-7690-4C07-BA89-A20E315734D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30" name="Text Box 3">
          <a:extLst>
            <a:ext uri="{FF2B5EF4-FFF2-40B4-BE49-F238E27FC236}">
              <a16:creationId xmlns:a16="http://schemas.microsoft.com/office/drawing/2014/main" xmlns="" id="{EE79AA1A-C7EF-44DE-A210-29972AE69EA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31" name="Text Box 3">
          <a:extLst>
            <a:ext uri="{FF2B5EF4-FFF2-40B4-BE49-F238E27FC236}">
              <a16:creationId xmlns:a16="http://schemas.microsoft.com/office/drawing/2014/main" xmlns="" id="{814099EE-9D1B-4EEA-8BC4-69692AEFD2D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32" name="Text Box 3">
          <a:extLst>
            <a:ext uri="{FF2B5EF4-FFF2-40B4-BE49-F238E27FC236}">
              <a16:creationId xmlns:a16="http://schemas.microsoft.com/office/drawing/2014/main" xmlns="" id="{3CDFB36B-A38A-4358-9802-FE89AACAE9F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33" name="Text Box 3">
          <a:extLst>
            <a:ext uri="{FF2B5EF4-FFF2-40B4-BE49-F238E27FC236}">
              <a16:creationId xmlns:a16="http://schemas.microsoft.com/office/drawing/2014/main" xmlns="" id="{C0FCBEEE-B259-4B34-9EEE-8E12F3931D7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34" name="Text Box 3">
          <a:extLst>
            <a:ext uri="{FF2B5EF4-FFF2-40B4-BE49-F238E27FC236}">
              <a16:creationId xmlns:a16="http://schemas.microsoft.com/office/drawing/2014/main" xmlns="" id="{21D6ABBA-B177-4C4D-B0EC-BF1DE312523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35" name="Text Box 3">
          <a:extLst>
            <a:ext uri="{FF2B5EF4-FFF2-40B4-BE49-F238E27FC236}">
              <a16:creationId xmlns:a16="http://schemas.microsoft.com/office/drawing/2014/main" xmlns="" id="{AF9516FB-7994-4AD8-968B-C169C2098A5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36" name="Text Box 3">
          <a:extLst>
            <a:ext uri="{FF2B5EF4-FFF2-40B4-BE49-F238E27FC236}">
              <a16:creationId xmlns:a16="http://schemas.microsoft.com/office/drawing/2014/main" xmlns="" id="{5725C775-C68C-4E96-9F86-0B4BAA79843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37" name="Text Box 3">
          <a:extLst>
            <a:ext uri="{FF2B5EF4-FFF2-40B4-BE49-F238E27FC236}">
              <a16:creationId xmlns:a16="http://schemas.microsoft.com/office/drawing/2014/main" xmlns="" id="{D7B5ABC3-D296-4FA7-AA08-24F50A62A53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38" name="Text Box 3">
          <a:extLst>
            <a:ext uri="{FF2B5EF4-FFF2-40B4-BE49-F238E27FC236}">
              <a16:creationId xmlns:a16="http://schemas.microsoft.com/office/drawing/2014/main" xmlns="" id="{357C162A-BF68-46E1-8987-078A9AE241B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39" name="Text Box 3">
          <a:extLst>
            <a:ext uri="{FF2B5EF4-FFF2-40B4-BE49-F238E27FC236}">
              <a16:creationId xmlns:a16="http://schemas.microsoft.com/office/drawing/2014/main" xmlns="" id="{B11117A9-A59C-4C10-A31E-CF4CD98322A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40" name="Text Box 3">
          <a:extLst>
            <a:ext uri="{FF2B5EF4-FFF2-40B4-BE49-F238E27FC236}">
              <a16:creationId xmlns:a16="http://schemas.microsoft.com/office/drawing/2014/main" xmlns="" id="{C2097E0D-4EB7-45F3-B7B4-0F9C4A30523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xmlns="" id="{425AD580-A23B-4A6D-BE8F-3C67804C66E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42" name="Text Box 3">
          <a:extLst>
            <a:ext uri="{FF2B5EF4-FFF2-40B4-BE49-F238E27FC236}">
              <a16:creationId xmlns:a16="http://schemas.microsoft.com/office/drawing/2014/main" xmlns="" id="{A835E577-1518-4B97-AC3F-632EF8F59C8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43" name="Text Box 3">
          <a:extLst>
            <a:ext uri="{FF2B5EF4-FFF2-40B4-BE49-F238E27FC236}">
              <a16:creationId xmlns:a16="http://schemas.microsoft.com/office/drawing/2014/main" xmlns="" id="{138B54E3-75A5-4077-84DE-AFDB3F1623C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44" name="Text Box 3">
          <a:extLst>
            <a:ext uri="{FF2B5EF4-FFF2-40B4-BE49-F238E27FC236}">
              <a16:creationId xmlns:a16="http://schemas.microsoft.com/office/drawing/2014/main" xmlns="" id="{4F3EEE30-17B2-424C-85DA-7A1D38DBCEE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45" name="Text Box 3">
          <a:extLst>
            <a:ext uri="{FF2B5EF4-FFF2-40B4-BE49-F238E27FC236}">
              <a16:creationId xmlns:a16="http://schemas.microsoft.com/office/drawing/2014/main" xmlns="" id="{59FCCDF6-2E96-4341-96B6-DE9ADEFAE6A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39291"/>
    <xdr:sp macro="" textlink="">
      <xdr:nvSpPr>
        <xdr:cNvPr id="2746" name="Text Box 3">
          <a:extLst>
            <a:ext uri="{FF2B5EF4-FFF2-40B4-BE49-F238E27FC236}">
              <a16:creationId xmlns:a16="http://schemas.microsoft.com/office/drawing/2014/main" xmlns="" id="{E4D05B5C-6974-41F3-9BA2-899E3DEF7C6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47" name="Text Box 3">
          <a:extLst>
            <a:ext uri="{FF2B5EF4-FFF2-40B4-BE49-F238E27FC236}">
              <a16:creationId xmlns:a16="http://schemas.microsoft.com/office/drawing/2014/main" xmlns="" id="{300EA688-DACD-458D-A80C-76FDB421E61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635</xdr:row>
      <xdr:rowOff>0</xdr:rowOff>
    </xdr:from>
    <xdr:ext cx="23662" cy="301191"/>
    <xdr:sp macro="" textlink="">
      <xdr:nvSpPr>
        <xdr:cNvPr id="2748" name="Text Box 3">
          <a:extLst>
            <a:ext uri="{FF2B5EF4-FFF2-40B4-BE49-F238E27FC236}">
              <a16:creationId xmlns:a16="http://schemas.microsoft.com/office/drawing/2014/main" xmlns="" id="{3E2264D4-4056-4DF3-BF76-39321CFBDF9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749" name="Text Box 3">
          <a:extLst>
            <a:ext uri="{FF2B5EF4-FFF2-40B4-BE49-F238E27FC236}">
              <a16:creationId xmlns:a16="http://schemas.microsoft.com/office/drawing/2014/main" xmlns="" id="{52E650CF-BEB2-4C1B-9AA2-945E6DE8C681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750" name="Text Box 3">
          <a:extLst>
            <a:ext uri="{FF2B5EF4-FFF2-40B4-BE49-F238E27FC236}">
              <a16:creationId xmlns:a16="http://schemas.microsoft.com/office/drawing/2014/main" xmlns="" id="{31D945D9-F730-4C65-B870-C42D1DE1ED03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751" name="Text Box 3">
          <a:extLst>
            <a:ext uri="{FF2B5EF4-FFF2-40B4-BE49-F238E27FC236}">
              <a16:creationId xmlns:a16="http://schemas.microsoft.com/office/drawing/2014/main" xmlns="" id="{BA33280D-1D8B-4D52-966A-8F0803FD2888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752" name="Text Box 3">
          <a:extLst>
            <a:ext uri="{FF2B5EF4-FFF2-40B4-BE49-F238E27FC236}">
              <a16:creationId xmlns:a16="http://schemas.microsoft.com/office/drawing/2014/main" xmlns="" id="{53DCCEBF-8AB5-448F-8FDF-7D3E6B6B36C2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753" name="Text Box 3">
          <a:extLst>
            <a:ext uri="{FF2B5EF4-FFF2-40B4-BE49-F238E27FC236}">
              <a16:creationId xmlns:a16="http://schemas.microsoft.com/office/drawing/2014/main" xmlns="" id="{29A03DC6-397A-4621-9F61-7E235946491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754" name="Text Box 3">
          <a:extLst>
            <a:ext uri="{FF2B5EF4-FFF2-40B4-BE49-F238E27FC236}">
              <a16:creationId xmlns:a16="http://schemas.microsoft.com/office/drawing/2014/main" xmlns="" id="{6FA7B00B-C5C4-450F-82B8-BAE7C29BBDD2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755" name="Text Box 3">
          <a:extLst>
            <a:ext uri="{FF2B5EF4-FFF2-40B4-BE49-F238E27FC236}">
              <a16:creationId xmlns:a16="http://schemas.microsoft.com/office/drawing/2014/main" xmlns="" id="{CF7EDE9A-ECE7-43BA-8F4D-2D075B66A790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756" name="Text Box 3">
          <a:extLst>
            <a:ext uri="{FF2B5EF4-FFF2-40B4-BE49-F238E27FC236}">
              <a16:creationId xmlns:a16="http://schemas.microsoft.com/office/drawing/2014/main" xmlns="" id="{25FDE489-E1D1-4600-A41B-72BE022FAEC4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757" name="Text Box 3">
          <a:extLst>
            <a:ext uri="{FF2B5EF4-FFF2-40B4-BE49-F238E27FC236}">
              <a16:creationId xmlns:a16="http://schemas.microsoft.com/office/drawing/2014/main" xmlns="" id="{A2BF688E-9E59-4119-9C45-EE8F4EDEB1A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758" name="Text Box 3">
          <a:extLst>
            <a:ext uri="{FF2B5EF4-FFF2-40B4-BE49-F238E27FC236}">
              <a16:creationId xmlns:a16="http://schemas.microsoft.com/office/drawing/2014/main" xmlns="" id="{2B7F182C-8787-4DFE-98C8-F89398541D15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759" name="Text Box 3">
          <a:extLst>
            <a:ext uri="{FF2B5EF4-FFF2-40B4-BE49-F238E27FC236}">
              <a16:creationId xmlns:a16="http://schemas.microsoft.com/office/drawing/2014/main" xmlns="" id="{40B78338-55CE-4F6F-A557-B01BF302EA2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760" name="Text Box 3">
          <a:extLst>
            <a:ext uri="{FF2B5EF4-FFF2-40B4-BE49-F238E27FC236}">
              <a16:creationId xmlns:a16="http://schemas.microsoft.com/office/drawing/2014/main" xmlns="" id="{B3E624B0-F564-4D4E-A7FC-DB7C30E5F99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635</xdr:row>
      <xdr:rowOff>0</xdr:rowOff>
    </xdr:from>
    <xdr:ext cx="563880" cy="301191"/>
    <xdr:sp macro="" textlink="">
      <xdr:nvSpPr>
        <xdr:cNvPr id="2761" name="Text Box 3">
          <a:extLst>
            <a:ext uri="{FF2B5EF4-FFF2-40B4-BE49-F238E27FC236}">
              <a16:creationId xmlns:a16="http://schemas.microsoft.com/office/drawing/2014/main" xmlns="" id="{25A937FE-E7CD-4A50-8370-328956D7C031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293569"/>
    <xdr:sp macro="" textlink="">
      <xdr:nvSpPr>
        <xdr:cNvPr id="2762" name="Text Box 3">
          <a:extLst>
            <a:ext uri="{FF2B5EF4-FFF2-40B4-BE49-F238E27FC236}">
              <a16:creationId xmlns:a16="http://schemas.microsoft.com/office/drawing/2014/main" xmlns="" id="{48064960-4174-4D6A-9F4E-9D71CABF5BD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293569"/>
    <xdr:sp macro="" textlink="">
      <xdr:nvSpPr>
        <xdr:cNvPr id="2763" name="Text Box 3">
          <a:extLst>
            <a:ext uri="{FF2B5EF4-FFF2-40B4-BE49-F238E27FC236}">
              <a16:creationId xmlns:a16="http://schemas.microsoft.com/office/drawing/2014/main" xmlns="" id="{1D2DE402-CF21-4F92-9D76-F020B744B27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331669"/>
    <xdr:sp macro="" textlink="">
      <xdr:nvSpPr>
        <xdr:cNvPr id="2764" name="Text Box 3">
          <a:extLst>
            <a:ext uri="{FF2B5EF4-FFF2-40B4-BE49-F238E27FC236}">
              <a16:creationId xmlns:a16="http://schemas.microsoft.com/office/drawing/2014/main" xmlns="" id="{C4F32E6E-86C3-48D3-8354-E3AD723E6C1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331669"/>
    <xdr:sp macro="" textlink="">
      <xdr:nvSpPr>
        <xdr:cNvPr id="2765" name="Text Box 3">
          <a:extLst>
            <a:ext uri="{FF2B5EF4-FFF2-40B4-BE49-F238E27FC236}">
              <a16:creationId xmlns:a16="http://schemas.microsoft.com/office/drawing/2014/main" xmlns="" id="{D09FD3D0-19D2-4836-B10D-5E54B1C883C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331669"/>
    <xdr:sp macro="" textlink="">
      <xdr:nvSpPr>
        <xdr:cNvPr id="2766" name="Text Box 3">
          <a:extLst>
            <a:ext uri="{FF2B5EF4-FFF2-40B4-BE49-F238E27FC236}">
              <a16:creationId xmlns:a16="http://schemas.microsoft.com/office/drawing/2014/main" xmlns="" id="{B64334B7-7C95-484F-AA77-4D817621853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331669"/>
    <xdr:sp macro="" textlink="">
      <xdr:nvSpPr>
        <xdr:cNvPr id="2767" name="Text Box 3">
          <a:extLst>
            <a:ext uri="{FF2B5EF4-FFF2-40B4-BE49-F238E27FC236}">
              <a16:creationId xmlns:a16="http://schemas.microsoft.com/office/drawing/2014/main" xmlns="" id="{4BA496C2-14BF-4A03-8117-E61F82459B5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293569"/>
    <xdr:sp macro="" textlink="">
      <xdr:nvSpPr>
        <xdr:cNvPr id="2768" name="Text Box 3">
          <a:extLst>
            <a:ext uri="{FF2B5EF4-FFF2-40B4-BE49-F238E27FC236}">
              <a16:creationId xmlns:a16="http://schemas.microsoft.com/office/drawing/2014/main" xmlns="" id="{7FC3C9EA-2D5A-40C2-86AF-CDD26C26333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293569"/>
    <xdr:sp macro="" textlink="">
      <xdr:nvSpPr>
        <xdr:cNvPr id="2769" name="Text Box 3">
          <a:extLst>
            <a:ext uri="{FF2B5EF4-FFF2-40B4-BE49-F238E27FC236}">
              <a16:creationId xmlns:a16="http://schemas.microsoft.com/office/drawing/2014/main" xmlns="" id="{4F5FD397-4A06-4C6C-BFBB-107CAC1E817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70" name="Text Box 3">
          <a:extLst>
            <a:ext uri="{FF2B5EF4-FFF2-40B4-BE49-F238E27FC236}">
              <a16:creationId xmlns:a16="http://schemas.microsoft.com/office/drawing/2014/main" xmlns="" id="{1E615E33-342A-49CC-B2FE-823A4284050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71" name="Text Box 3">
          <a:extLst>
            <a:ext uri="{FF2B5EF4-FFF2-40B4-BE49-F238E27FC236}">
              <a16:creationId xmlns:a16="http://schemas.microsoft.com/office/drawing/2014/main" xmlns="" id="{EB6D64AB-A1E6-459F-9589-54815BF7729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72" name="Text Box 3">
          <a:extLst>
            <a:ext uri="{FF2B5EF4-FFF2-40B4-BE49-F238E27FC236}">
              <a16:creationId xmlns:a16="http://schemas.microsoft.com/office/drawing/2014/main" xmlns="" id="{69F6527E-47A2-4DA6-8878-E423287DFF8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73" name="Text Box 3">
          <a:extLst>
            <a:ext uri="{FF2B5EF4-FFF2-40B4-BE49-F238E27FC236}">
              <a16:creationId xmlns:a16="http://schemas.microsoft.com/office/drawing/2014/main" xmlns="" id="{7AEEFF25-6BE5-49E2-AEDA-0D84E14E1168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74" name="Text Box 3">
          <a:extLst>
            <a:ext uri="{FF2B5EF4-FFF2-40B4-BE49-F238E27FC236}">
              <a16:creationId xmlns:a16="http://schemas.microsoft.com/office/drawing/2014/main" xmlns="" id="{49A7E5C0-38C5-434F-9774-246E92EB1624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75" name="Text Box 3">
          <a:extLst>
            <a:ext uri="{FF2B5EF4-FFF2-40B4-BE49-F238E27FC236}">
              <a16:creationId xmlns:a16="http://schemas.microsoft.com/office/drawing/2014/main" xmlns="" id="{0632BCBA-CDCD-4DDE-BA63-2F8E4C7A00BC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76" name="Text Box 3">
          <a:extLst>
            <a:ext uri="{FF2B5EF4-FFF2-40B4-BE49-F238E27FC236}">
              <a16:creationId xmlns:a16="http://schemas.microsoft.com/office/drawing/2014/main" xmlns="" id="{BD062E6E-E558-44CC-B268-C78D9E0BC26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77" name="Text Box 3">
          <a:extLst>
            <a:ext uri="{FF2B5EF4-FFF2-40B4-BE49-F238E27FC236}">
              <a16:creationId xmlns:a16="http://schemas.microsoft.com/office/drawing/2014/main" xmlns="" id="{41166636-DF99-4A2C-B013-9D9C82A58D47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78" name="Text Box 3">
          <a:extLst>
            <a:ext uri="{FF2B5EF4-FFF2-40B4-BE49-F238E27FC236}">
              <a16:creationId xmlns:a16="http://schemas.microsoft.com/office/drawing/2014/main" xmlns="" id="{9C1FC307-BACD-4743-892D-43874871208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79" name="Text Box 3">
          <a:extLst>
            <a:ext uri="{FF2B5EF4-FFF2-40B4-BE49-F238E27FC236}">
              <a16:creationId xmlns:a16="http://schemas.microsoft.com/office/drawing/2014/main" xmlns="" id="{EB2B82B5-B496-40D1-BED3-ED154B3EB59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80" name="Text Box 3">
          <a:extLst>
            <a:ext uri="{FF2B5EF4-FFF2-40B4-BE49-F238E27FC236}">
              <a16:creationId xmlns:a16="http://schemas.microsoft.com/office/drawing/2014/main" xmlns="" id="{D0ED8DF1-C2A3-4991-8185-55E3FC028A4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81" name="Text Box 3">
          <a:extLst>
            <a:ext uri="{FF2B5EF4-FFF2-40B4-BE49-F238E27FC236}">
              <a16:creationId xmlns:a16="http://schemas.microsoft.com/office/drawing/2014/main" xmlns="" id="{FD4D42CA-C079-411C-A373-D10AB423C9A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82" name="Text Box 3">
          <a:extLst>
            <a:ext uri="{FF2B5EF4-FFF2-40B4-BE49-F238E27FC236}">
              <a16:creationId xmlns:a16="http://schemas.microsoft.com/office/drawing/2014/main" xmlns="" id="{9C624D6F-C79D-452E-A671-F00728F1918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xmlns="" id="{B91BDE0B-25BD-49B0-B249-5DECFC97E900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84" name="Text Box 3">
          <a:extLst>
            <a:ext uri="{FF2B5EF4-FFF2-40B4-BE49-F238E27FC236}">
              <a16:creationId xmlns:a16="http://schemas.microsoft.com/office/drawing/2014/main" xmlns="" id="{769BC8CC-D6A0-46A4-B37A-B9BA80E86867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85" name="Text Box 3">
          <a:extLst>
            <a:ext uri="{FF2B5EF4-FFF2-40B4-BE49-F238E27FC236}">
              <a16:creationId xmlns:a16="http://schemas.microsoft.com/office/drawing/2014/main" xmlns="" id="{C6F16177-0415-4F72-A263-613C8F829563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86" name="Text Box 3">
          <a:extLst>
            <a:ext uri="{FF2B5EF4-FFF2-40B4-BE49-F238E27FC236}">
              <a16:creationId xmlns:a16="http://schemas.microsoft.com/office/drawing/2014/main" xmlns="" id="{4B6CFB09-0B41-4685-98E9-C6386B5AC31C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87" name="Text Box 3">
          <a:extLst>
            <a:ext uri="{FF2B5EF4-FFF2-40B4-BE49-F238E27FC236}">
              <a16:creationId xmlns:a16="http://schemas.microsoft.com/office/drawing/2014/main" xmlns="" id="{0AE59137-05F7-4AEE-8B40-D449A7CB61F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88" name="Text Box 3">
          <a:extLst>
            <a:ext uri="{FF2B5EF4-FFF2-40B4-BE49-F238E27FC236}">
              <a16:creationId xmlns:a16="http://schemas.microsoft.com/office/drawing/2014/main" xmlns="" id="{A835D151-F440-4F1C-8661-AA247D24DEF7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89" name="Text Box 3">
          <a:extLst>
            <a:ext uri="{FF2B5EF4-FFF2-40B4-BE49-F238E27FC236}">
              <a16:creationId xmlns:a16="http://schemas.microsoft.com/office/drawing/2014/main" xmlns="" id="{1DBB3F06-D4CE-435D-9511-981EB055474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90" name="Text Box 3">
          <a:extLst>
            <a:ext uri="{FF2B5EF4-FFF2-40B4-BE49-F238E27FC236}">
              <a16:creationId xmlns:a16="http://schemas.microsoft.com/office/drawing/2014/main" xmlns="" id="{DC670EF2-215F-4F0A-A1F7-F883D15AF8CC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91" name="Text Box 3">
          <a:extLst>
            <a:ext uri="{FF2B5EF4-FFF2-40B4-BE49-F238E27FC236}">
              <a16:creationId xmlns:a16="http://schemas.microsoft.com/office/drawing/2014/main" xmlns="" id="{CABD6423-740B-4444-BBD0-438399D4510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92" name="Text Box 3">
          <a:extLst>
            <a:ext uri="{FF2B5EF4-FFF2-40B4-BE49-F238E27FC236}">
              <a16:creationId xmlns:a16="http://schemas.microsoft.com/office/drawing/2014/main" xmlns="" id="{A3A6F723-3CB2-49E5-8F67-BF093A668E1B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93" name="Text Box 3">
          <a:extLst>
            <a:ext uri="{FF2B5EF4-FFF2-40B4-BE49-F238E27FC236}">
              <a16:creationId xmlns:a16="http://schemas.microsoft.com/office/drawing/2014/main" xmlns="" id="{A4062B9D-3374-4F1F-B0AF-57872432E59B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94" name="Text Box 3">
          <a:extLst>
            <a:ext uri="{FF2B5EF4-FFF2-40B4-BE49-F238E27FC236}">
              <a16:creationId xmlns:a16="http://schemas.microsoft.com/office/drawing/2014/main" xmlns="" id="{DE3DFE31-D4C6-4200-BDC5-83A675FB5D1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95" name="Text Box 3">
          <a:extLst>
            <a:ext uri="{FF2B5EF4-FFF2-40B4-BE49-F238E27FC236}">
              <a16:creationId xmlns:a16="http://schemas.microsoft.com/office/drawing/2014/main" xmlns="" id="{AB6048A0-FAAE-46ED-B6B3-5B903540536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96" name="Text Box 3">
          <a:extLst>
            <a:ext uri="{FF2B5EF4-FFF2-40B4-BE49-F238E27FC236}">
              <a16:creationId xmlns:a16="http://schemas.microsoft.com/office/drawing/2014/main" xmlns="" id="{BBB322B3-66D7-4EA1-89CC-17C255D516E8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97" name="Text Box 3">
          <a:extLst>
            <a:ext uri="{FF2B5EF4-FFF2-40B4-BE49-F238E27FC236}">
              <a16:creationId xmlns:a16="http://schemas.microsoft.com/office/drawing/2014/main" xmlns="" id="{67D889F2-FC94-4EC7-9263-6C24163BC447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98" name="Text Box 3">
          <a:extLst>
            <a:ext uri="{FF2B5EF4-FFF2-40B4-BE49-F238E27FC236}">
              <a16:creationId xmlns:a16="http://schemas.microsoft.com/office/drawing/2014/main" xmlns="" id="{0AB3F600-CE99-4B09-9A5F-E2E3038A8C8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799" name="Text Box 3">
          <a:extLst>
            <a:ext uri="{FF2B5EF4-FFF2-40B4-BE49-F238E27FC236}">
              <a16:creationId xmlns:a16="http://schemas.microsoft.com/office/drawing/2014/main" xmlns="" id="{0BED96C4-6531-4D71-9A4F-C097084D74C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800" name="Text Box 3">
          <a:extLst>
            <a:ext uri="{FF2B5EF4-FFF2-40B4-BE49-F238E27FC236}">
              <a16:creationId xmlns:a16="http://schemas.microsoft.com/office/drawing/2014/main" xmlns="" id="{60ACEBBD-D7B1-4183-85F9-51C331201214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801" name="Text Box 3">
          <a:extLst>
            <a:ext uri="{FF2B5EF4-FFF2-40B4-BE49-F238E27FC236}">
              <a16:creationId xmlns:a16="http://schemas.microsoft.com/office/drawing/2014/main" xmlns="" id="{7321D33E-71A3-4965-BD87-B6EFDF4B531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802" name="Text Box 3">
          <a:extLst>
            <a:ext uri="{FF2B5EF4-FFF2-40B4-BE49-F238E27FC236}">
              <a16:creationId xmlns:a16="http://schemas.microsoft.com/office/drawing/2014/main" xmlns="" id="{61C7FCF1-FBA7-4FA9-AC9F-7A3C232900F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803" name="Text Box 3">
          <a:extLst>
            <a:ext uri="{FF2B5EF4-FFF2-40B4-BE49-F238E27FC236}">
              <a16:creationId xmlns:a16="http://schemas.microsoft.com/office/drawing/2014/main" xmlns="" id="{36BC9BFB-A815-4882-96F9-C4EC11B2A24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804" name="Text Box 3">
          <a:extLst>
            <a:ext uri="{FF2B5EF4-FFF2-40B4-BE49-F238E27FC236}">
              <a16:creationId xmlns:a16="http://schemas.microsoft.com/office/drawing/2014/main" xmlns="" id="{B9DC194C-75C2-4BAA-B279-06EAE9ABDEF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805" name="Text Box 3">
          <a:extLst>
            <a:ext uri="{FF2B5EF4-FFF2-40B4-BE49-F238E27FC236}">
              <a16:creationId xmlns:a16="http://schemas.microsoft.com/office/drawing/2014/main" xmlns="" id="{1D103D73-472C-4917-8B43-547D7D7E241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806" name="Text Box 3">
          <a:extLst>
            <a:ext uri="{FF2B5EF4-FFF2-40B4-BE49-F238E27FC236}">
              <a16:creationId xmlns:a16="http://schemas.microsoft.com/office/drawing/2014/main" xmlns="" id="{2463D04A-3DF4-47C4-91DC-65C21DEB12E6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807" name="Text Box 3">
          <a:extLst>
            <a:ext uri="{FF2B5EF4-FFF2-40B4-BE49-F238E27FC236}">
              <a16:creationId xmlns:a16="http://schemas.microsoft.com/office/drawing/2014/main" xmlns="" id="{42D896DC-7E70-41E5-AAC8-3F838A902960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636</xdr:row>
      <xdr:rowOff>0</xdr:rowOff>
    </xdr:from>
    <xdr:ext cx="563880" cy="293671"/>
    <xdr:sp macro="" textlink="">
      <xdr:nvSpPr>
        <xdr:cNvPr id="2808" name="Text Box 3">
          <a:extLst>
            <a:ext uri="{FF2B5EF4-FFF2-40B4-BE49-F238E27FC236}">
              <a16:creationId xmlns:a16="http://schemas.microsoft.com/office/drawing/2014/main" xmlns="" id="{6773C85A-7BC1-486F-B3C3-EAFC8BF7EDD4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09" name="Text Box 3">
          <a:extLst>
            <a:ext uri="{FF2B5EF4-FFF2-40B4-BE49-F238E27FC236}">
              <a16:creationId xmlns:a16="http://schemas.microsoft.com/office/drawing/2014/main" xmlns="" id="{6127C1A0-B665-4D80-A0C4-D1CE777FC12D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10" name="Text Box 3">
          <a:extLst>
            <a:ext uri="{FF2B5EF4-FFF2-40B4-BE49-F238E27FC236}">
              <a16:creationId xmlns:a16="http://schemas.microsoft.com/office/drawing/2014/main" xmlns="" id="{E78642E2-A1C4-4712-A86B-8E92FFDD62F8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11" name="Text Box 3">
          <a:extLst>
            <a:ext uri="{FF2B5EF4-FFF2-40B4-BE49-F238E27FC236}">
              <a16:creationId xmlns:a16="http://schemas.microsoft.com/office/drawing/2014/main" xmlns="" id="{B59126D5-B83C-4BBA-9542-EEF72636DDD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12" name="Text Box 3">
          <a:extLst>
            <a:ext uri="{FF2B5EF4-FFF2-40B4-BE49-F238E27FC236}">
              <a16:creationId xmlns:a16="http://schemas.microsoft.com/office/drawing/2014/main" xmlns="" id="{04EEA528-9675-407D-92EE-5F3C676DE24A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13" name="Text Box 3">
          <a:extLst>
            <a:ext uri="{FF2B5EF4-FFF2-40B4-BE49-F238E27FC236}">
              <a16:creationId xmlns:a16="http://schemas.microsoft.com/office/drawing/2014/main" xmlns="" id="{7166D5FB-7E61-4DA3-9770-B5FE42DBF910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14" name="Text Box 3">
          <a:extLst>
            <a:ext uri="{FF2B5EF4-FFF2-40B4-BE49-F238E27FC236}">
              <a16:creationId xmlns:a16="http://schemas.microsoft.com/office/drawing/2014/main" xmlns="" id="{6A8498A1-9387-48F1-AA1C-667AA257D95B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15" name="Text Box 3">
          <a:extLst>
            <a:ext uri="{FF2B5EF4-FFF2-40B4-BE49-F238E27FC236}">
              <a16:creationId xmlns:a16="http://schemas.microsoft.com/office/drawing/2014/main" xmlns="" id="{DEF7D9EF-8567-4510-A288-178DBBDD26F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16" name="Text Box 3">
          <a:extLst>
            <a:ext uri="{FF2B5EF4-FFF2-40B4-BE49-F238E27FC236}">
              <a16:creationId xmlns:a16="http://schemas.microsoft.com/office/drawing/2014/main" xmlns="" id="{C3806621-90D5-465B-BF26-5CFAD45B1B66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17" name="Text Box 3">
          <a:extLst>
            <a:ext uri="{FF2B5EF4-FFF2-40B4-BE49-F238E27FC236}">
              <a16:creationId xmlns:a16="http://schemas.microsoft.com/office/drawing/2014/main" xmlns="" id="{BC73FF28-22AC-489D-9C88-3AB0B6068FA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18" name="Text Box 3">
          <a:extLst>
            <a:ext uri="{FF2B5EF4-FFF2-40B4-BE49-F238E27FC236}">
              <a16:creationId xmlns:a16="http://schemas.microsoft.com/office/drawing/2014/main" xmlns="" id="{3206108F-BFC4-447F-B499-CC934BCECFE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19" name="Text Box 3">
          <a:extLst>
            <a:ext uri="{FF2B5EF4-FFF2-40B4-BE49-F238E27FC236}">
              <a16:creationId xmlns:a16="http://schemas.microsoft.com/office/drawing/2014/main" xmlns="" id="{C439211F-D92D-4280-9629-393DD093352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20" name="Text Box 3">
          <a:extLst>
            <a:ext uri="{FF2B5EF4-FFF2-40B4-BE49-F238E27FC236}">
              <a16:creationId xmlns:a16="http://schemas.microsoft.com/office/drawing/2014/main" xmlns="" id="{111207DE-87C1-4E44-9669-8F559585FDF1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21" name="Text Box 3">
          <a:extLst>
            <a:ext uri="{FF2B5EF4-FFF2-40B4-BE49-F238E27FC236}">
              <a16:creationId xmlns:a16="http://schemas.microsoft.com/office/drawing/2014/main" xmlns="" id="{619320B4-A2D7-4BA5-8E08-726E7EA1B4A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22" name="Text Box 3">
          <a:extLst>
            <a:ext uri="{FF2B5EF4-FFF2-40B4-BE49-F238E27FC236}">
              <a16:creationId xmlns:a16="http://schemas.microsoft.com/office/drawing/2014/main" xmlns="" id="{073BA0FE-0CE0-40EA-827F-FC53DA7E546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23" name="Text Box 3">
          <a:extLst>
            <a:ext uri="{FF2B5EF4-FFF2-40B4-BE49-F238E27FC236}">
              <a16:creationId xmlns:a16="http://schemas.microsoft.com/office/drawing/2014/main" xmlns="" id="{98BB15B8-4168-4A58-BB17-A605E2A434D4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24" name="Text Box 3">
          <a:extLst>
            <a:ext uri="{FF2B5EF4-FFF2-40B4-BE49-F238E27FC236}">
              <a16:creationId xmlns:a16="http://schemas.microsoft.com/office/drawing/2014/main" xmlns="" id="{9C2689CD-F416-4AFA-A564-129128691575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25" name="Text Box 3">
          <a:extLst>
            <a:ext uri="{FF2B5EF4-FFF2-40B4-BE49-F238E27FC236}">
              <a16:creationId xmlns:a16="http://schemas.microsoft.com/office/drawing/2014/main" xmlns="" id="{88E1DF06-22BD-4C8A-8638-CE040D73C17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26" name="Text Box 3">
          <a:extLst>
            <a:ext uri="{FF2B5EF4-FFF2-40B4-BE49-F238E27FC236}">
              <a16:creationId xmlns:a16="http://schemas.microsoft.com/office/drawing/2014/main" xmlns="" id="{00038ADF-12C7-4994-AF04-B6247FA6C762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27" name="Text Box 3">
          <a:extLst>
            <a:ext uri="{FF2B5EF4-FFF2-40B4-BE49-F238E27FC236}">
              <a16:creationId xmlns:a16="http://schemas.microsoft.com/office/drawing/2014/main" xmlns="" id="{87B2CA80-B095-4CC9-AFEC-A66232A80891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28" name="Text Box 3">
          <a:extLst>
            <a:ext uri="{FF2B5EF4-FFF2-40B4-BE49-F238E27FC236}">
              <a16:creationId xmlns:a16="http://schemas.microsoft.com/office/drawing/2014/main" xmlns="" id="{70419C22-9EBB-4449-9A2F-B34C5D546A05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29" name="Text Box 3">
          <a:extLst>
            <a:ext uri="{FF2B5EF4-FFF2-40B4-BE49-F238E27FC236}">
              <a16:creationId xmlns:a16="http://schemas.microsoft.com/office/drawing/2014/main" xmlns="" id="{7954EE8B-81EB-4BB9-8C10-3BBFF8CDF31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30" name="Text Box 3">
          <a:extLst>
            <a:ext uri="{FF2B5EF4-FFF2-40B4-BE49-F238E27FC236}">
              <a16:creationId xmlns:a16="http://schemas.microsoft.com/office/drawing/2014/main" xmlns="" id="{FC93B1AA-8843-4B99-AF07-969C4EB8E666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31" name="Text Box 3">
          <a:extLst>
            <a:ext uri="{FF2B5EF4-FFF2-40B4-BE49-F238E27FC236}">
              <a16:creationId xmlns:a16="http://schemas.microsoft.com/office/drawing/2014/main" xmlns="" id="{E64CA85A-4AAB-420D-9E0B-73D3569281A4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32" name="Text Box 3">
          <a:extLst>
            <a:ext uri="{FF2B5EF4-FFF2-40B4-BE49-F238E27FC236}">
              <a16:creationId xmlns:a16="http://schemas.microsoft.com/office/drawing/2014/main" xmlns="" id="{3B8BEC95-CC1E-4E02-AECA-742731C79E60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33" name="Text Box 3">
          <a:extLst>
            <a:ext uri="{FF2B5EF4-FFF2-40B4-BE49-F238E27FC236}">
              <a16:creationId xmlns:a16="http://schemas.microsoft.com/office/drawing/2014/main" xmlns="" id="{A8917D6E-C21D-49B0-B0D5-7EDC159C818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34" name="Text Box 3">
          <a:extLst>
            <a:ext uri="{FF2B5EF4-FFF2-40B4-BE49-F238E27FC236}">
              <a16:creationId xmlns:a16="http://schemas.microsoft.com/office/drawing/2014/main" xmlns="" id="{4D9E5E5A-F177-44E9-833B-F79201632DC1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35" name="Text Box 3">
          <a:extLst>
            <a:ext uri="{FF2B5EF4-FFF2-40B4-BE49-F238E27FC236}">
              <a16:creationId xmlns:a16="http://schemas.microsoft.com/office/drawing/2014/main" xmlns="" id="{4CCE53E7-C8D2-4CCB-AA48-9D14A1ABF6D9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36" name="Text Box 3">
          <a:extLst>
            <a:ext uri="{FF2B5EF4-FFF2-40B4-BE49-F238E27FC236}">
              <a16:creationId xmlns:a16="http://schemas.microsoft.com/office/drawing/2014/main" xmlns="" id="{5E6A84F8-55E0-4E89-844B-105AA58F859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37" name="Text Box 3">
          <a:extLst>
            <a:ext uri="{FF2B5EF4-FFF2-40B4-BE49-F238E27FC236}">
              <a16:creationId xmlns:a16="http://schemas.microsoft.com/office/drawing/2014/main" xmlns="" id="{F2FB7139-046F-4EDD-BA61-8A403AA036B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38" name="Text Box 3">
          <a:extLst>
            <a:ext uri="{FF2B5EF4-FFF2-40B4-BE49-F238E27FC236}">
              <a16:creationId xmlns:a16="http://schemas.microsoft.com/office/drawing/2014/main" xmlns="" id="{5DD5AE27-9F5B-4E59-8E4D-0080D052757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39" name="Text Box 3">
          <a:extLst>
            <a:ext uri="{FF2B5EF4-FFF2-40B4-BE49-F238E27FC236}">
              <a16:creationId xmlns:a16="http://schemas.microsoft.com/office/drawing/2014/main" xmlns="" id="{19748E6E-6A2D-49AF-ADA8-CB8707B587D5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40" name="Text Box 3">
          <a:extLst>
            <a:ext uri="{FF2B5EF4-FFF2-40B4-BE49-F238E27FC236}">
              <a16:creationId xmlns:a16="http://schemas.microsoft.com/office/drawing/2014/main" xmlns="" id="{DE82DEFC-31E1-40F6-8077-29552B36AA4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41" name="Text Box 3">
          <a:extLst>
            <a:ext uri="{FF2B5EF4-FFF2-40B4-BE49-F238E27FC236}">
              <a16:creationId xmlns:a16="http://schemas.microsoft.com/office/drawing/2014/main" xmlns="" id="{4D300679-97CF-4B6B-9477-C8BA701D6C4F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42" name="Text Box 3">
          <a:extLst>
            <a:ext uri="{FF2B5EF4-FFF2-40B4-BE49-F238E27FC236}">
              <a16:creationId xmlns:a16="http://schemas.microsoft.com/office/drawing/2014/main" xmlns="" id="{3B343386-5F2B-4D60-9F6E-6B14E7016854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43" name="Text Box 3">
          <a:extLst>
            <a:ext uri="{FF2B5EF4-FFF2-40B4-BE49-F238E27FC236}">
              <a16:creationId xmlns:a16="http://schemas.microsoft.com/office/drawing/2014/main" xmlns="" id="{E9FE4673-5035-4D52-B8FB-BFC79AD87DE1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44" name="Text Box 3">
          <a:extLst>
            <a:ext uri="{FF2B5EF4-FFF2-40B4-BE49-F238E27FC236}">
              <a16:creationId xmlns:a16="http://schemas.microsoft.com/office/drawing/2014/main" xmlns="" id="{2CE9F322-5B2F-4D18-ADB8-7F68855200BF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45" name="Text Box 3">
          <a:extLst>
            <a:ext uri="{FF2B5EF4-FFF2-40B4-BE49-F238E27FC236}">
              <a16:creationId xmlns:a16="http://schemas.microsoft.com/office/drawing/2014/main" xmlns="" id="{BB648EE9-EE55-4DF9-A933-9D86A731472D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46" name="Text Box 3">
          <a:extLst>
            <a:ext uri="{FF2B5EF4-FFF2-40B4-BE49-F238E27FC236}">
              <a16:creationId xmlns:a16="http://schemas.microsoft.com/office/drawing/2014/main" xmlns="" id="{05F8BE74-6735-4345-9D3A-CC73BEE5CE72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47" name="Text Box 3">
          <a:extLst>
            <a:ext uri="{FF2B5EF4-FFF2-40B4-BE49-F238E27FC236}">
              <a16:creationId xmlns:a16="http://schemas.microsoft.com/office/drawing/2014/main" xmlns="" id="{AA886071-2825-4AFE-A230-E4E0CCF76D8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48" name="Text Box 3">
          <a:extLst>
            <a:ext uri="{FF2B5EF4-FFF2-40B4-BE49-F238E27FC236}">
              <a16:creationId xmlns:a16="http://schemas.microsoft.com/office/drawing/2014/main" xmlns="" id="{99BA0CE2-F806-4FC1-98EA-4B4A0E2EC76B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49" name="Text Box 3">
          <a:extLst>
            <a:ext uri="{FF2B5EF4-FFF2-40B4-BE49-F238E27FC236}">
              <a16:creationId xmlns:a16="http://schemas.microsoft.com/office/drawing/2014/main" xmlns="" id="{D1DF7D9A-58B5-46B3-9F68-914E86AF4017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50" name="Text Box 3">
          <a:extLst>
            <a:ext uri="{FF2B5EF4-FFF2-40B4-BE49-F238E27FC236}">
              <a16:creationId xmlns:a16="http://schemas.microsoft.com/office/drawing/2014/main" xmlns="" id="{2C366495-99A7-4C27-BDDE-D5FC9AD1552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51" name="Text Box 3">
          <a:extLst>
            <a:ext uri="{FF2B5EF4-FFF2-40B4-BE49-F238E27FC236}">
              <a16:creationId xmlns:a16="http://schemas.microsoft.com/office/drawing/2014/main" xmlns="" id="{836AB452-5684-4A2A-997D-12DEB14BDD2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52" name="Text Box 3">
          <a:extLst>
            <a:ext uri="{FF2B5EF4-FFF2-40B4-BE49-F238E27FC236}">
              <a16:creationId xmlns:a16="http://schemas.microsoft.com/office/drawing/2014/main" xmlns="" id="{8BE6B469-2DF2-445A-8008-8BA732B7068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53" name="Text Box 3">
          <a:extLst>
            <a:ext uri="{FF2B5EF4-FFF2-40B4-BE49-F238E27FC236}">
              <a16:creationId xmlns:a16="http://schemas.microsoft.com/office/drawing/2014/main" xmlns="" id="{29E98522-B9F3-4BB6-A233-95857AA4B5C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54" name="Text Box 3">
          <a:extLst>
            <a:ext uri="{FF2B5EF4-FFF2-40B4-BE49-F238E27FC236}">
              <a16:creationId xmlns:a16="http://schemas.microsoft.com/office/drawing/2014/main" xmlns="" id="{5B805FE6-08C6-4DD4-BCC8-19510FA1760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55" name="Text Box 3">
          <a:extLst>
            <a:ext uri="{FF2B5EF4-FFF2-40B4-BE49-F238E27FC236}">
              <a16:creationId xmlns:a16="http://schemas.microsoft.com/office/drawing/2014/main" xmlns="" id="{2FAB1CDE-A45E-4801-A26A-1F8E66C48917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56" name="Text Box 3">
          <a:extLst>
            <a:ext uri="{FF2B5EF4-FFF2-40B4-BE49-F238E27FC236}">
              <a16:creationId xmlns:a16="http://schemas.microsoft.com/office/drawing/2014/main" xmlns="" id="{104E5F42-3AB3-4487-975C-EF2ABB299E59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57" name="Text Box 3">
          <a:extLst>
            <a:ext uri="{FF2B5EF4-FFF2-40B4-BE49-F238E27FC236}">
              <a16:creationId xmlns:a16="http://schemas.microsoft.com/office/drawing/2014/main" xmlns="" id="{47BBE5FD-67A5-4147-AF39-451DFF99A25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58" name="Text Box 3">
          <a:extLst>
            <a:ext uri="{FF2B5EF4-FFF2-40B4-BE49-F238E27FC236}">
              <a16:creationId xmlns:a16="http://schemas.microsoft.com/office/drawing/2014/main" xmlns="" id="{A8F742D3-FEDD-4267-9B63-BCE89120935D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59" name="Text Box 3">
          <a:extLst>
            <a:ext uri="{FF2B5EF4-FFF2-40B4-BE49-F238E27FC236}">
              <a16:creationId xmlns:a16="http://schemas.microsoft.com/office/drawing/2014/main" xmlns="" id="{592FA76B-DD93-435F-874D-FC2EC37D88CB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60" name="Text Box 3">
          <a:extLst>
            <a:ext uri="{FF2B5EF4-FFF2-40B4-BE49-F238E27FC236}">
              <a16:creationId xmlns:a16="http://schemas.microsoft.com/office/drawing/2014/main" xmlns="" id="{25675D2D-69D1-4850-BC56-E39B4F8BF43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61" name="Text Box 3">
          <a:extLst>
            <a:ext uri="{FF2B5EF4-FFF2-40B4-BE49-F238E27FC236}">
              <a16:creationId xmlns:a16="http://schemas.microsoft.com/office/drawing/2014/main" xmlns="" id="{3976C180-B4BE-4DF6-9A9C-663A9296119A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62" name="Text Box 3">
          <a:extLst>
            <a:ext uri="{FF2B5EF4-FFF2-40B4-BE49-F238E27FC236}">
              <a16:creationId xmlns:a16="http://schemas.microsoft.com/office/drawing/2014/main" xmlns="" id="{CEC56058-E27A-4190-9653-F3B39E00D55D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63" name="Text Box 3">
          <a:extLst>
            <a:ext uri="{FF2B5EF4-FFF2-40B4-BE49-F238E27FC236}">
              <a16:creationId xmlns:a16="http://schemas.microsoft.com/office/drawing/2014/main" xmlns="" id="{ABA11362-B3BD-4623-9327-411A5826B50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64" name="Text Box 3">
          <a:extLst>
            <a:ext uri="{FF2B5EF4-FFF2-40B4-BE49-F238E27FC236}">
              <a16:creationId xmlns:a16="http://schemas.microsoft.com/office/drawing/2014/main" xmlns="" id="{7C04FB7A-A67C-4EFA-9199-4F04BF36B5E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65" name="Text Box 3">
          <a:extLst>
            <a:ext uri="{FF2B5EF4-FFF2-40B4-BE49-F238E27FC236}">
              <a16:creationId xmlns:a16="http://schemas.microsoft.com/office/drawing/2014/main" xmlns="" id="{36A75F68-4FFE-40B4-94B7-47DFE59A6C9B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66" name="Text Box 3">
          <a:extLst>
            <a:ext uri="{FF2B5EF4-FFF2-40B4-BE49-F238E27FC236}">
              <a16:creationId xmlns:a16="http://schemas.microsoft.com/office/drawing/2014/main" xmlns="" id="{72D4EC43-1345-4D72-AE2C-F205AF149B7E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67" name="Text Box 3">
          <a:extLst>
            <a:ext uri="{FF2B5EF4-FFF2-40B4-BE49-F238E27FC236}">
              <a16:creationId xmlns:a16="http://schemas.microsoft.com/office/drawing/2014/main" xmlns="" id="{5ED79BA9-55B1-4F27-BA63-578CA28E5F7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68" name="Text Box 3">
          <a:extLst>
            <a:ext uri="{FF2B5EF4-FFF2-40B4-BE49-F238E27FC236}">
              <a16:creationId xmlns:a16="http://schemas.microsoft.com/office/drawing/2014/main" xmlns="" id="{C4A442D6-C2F5-4867-B3EC-C8E1CF88C15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69" name="Text Box 3">
          <a:extLst>
            <a:ext uri="{FF2B5EF4-FFF2-40B4-BE49-F238E27FC236}">
              <a16:creationId xmlns:a16="http://schemas.microsoft.com/office/drawing/2014/main" xmlns="" id="{59A4F69A-0B82-4E0F-966A-258989D1F99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70" name="Text Box 3">
          <a:extLst>
            <a:ext uri="{FF2B5EF4-FFF2-40B4-BE49-F238E27FC236}">
              <a16:creationId xmlns:a16="http://schemas.microsoft.com/office/drawing/2014/main" xmlns="" id="{3CF0585D-197A-4407-B8E4-79FB5DBF18C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71" name="Text Box 3">
          <a:extLst>
            <a:ext uri="{FF2B5EF4-FFF2-40B4-BE49-F238E27FC236}">
              <a16:creationId xmlns:a16="http://schemas.microsoft.com/office/drawing/2014/main" xmlns="" id="{DC9A2BD6-A665-4A14-912D-0B4FCCEEB0F2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72" name="Text Box 3">
          <a:extLst>
            <a:ext uri="{FF2B5EF4-FFF2-40B4-BE49-F238E27FC236}">
              <a16:creationId xmlns:a16="http://schemas.microsoft.com/office/drawing/2014/main" xmlns="" id="{B9346330-3F1E-44E8-8F5D-6F5C8C112A6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73" name="Text Box 3">
          <a:extLst>
            <a:ext uri="{FF2B5EF4-FFF2-40B4-BE49-F238E27FC236}">
              <a16:creationId xmlns:a16="http://schemas.microsoft.com/office/drawing/2014/main" xmlns="" id="{8998E78B-1936-4293-B83D-4C85CF56BA1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74" name="Text Box 3">
          <a:extLst>
            <a:ext uri="{FF2B5EF4-FFF2-40B4-BE49-F238E27FC236}">
              <a16:creationId xmlns:a16="http://schemas.microsoft.com/office/drawing/2014/main" xmlns="" id="{6F551081-1DC3-4474-BFFB-58806D0743C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75" name="Text Box 3">
          <a:extLst>
            <a:ext uri="{FF2B5EF4-FFF2-40B4-BE49-F238E27FC236}">
              <a16:creationId xmlns:a16="http://schemas.microsoft.com/office/drawing/2014/main" xmlns="" id="{24AE6884-342D-4757-815A-9250A75DC27B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76" name="Text Box 3">
          <a:extLst>
            <a:ext uri="{FF2B5EF4-FFF2-40B4-BE49-F238E27FC236}">
              <a16:creationId xmlns:a16="http://schemas.microsoft.com/office/drawing/2014/main" xmlns="" id="{CB77C9D8-2E4E-45D0-9B2C-F90474948B95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77" name="Text Box 3">
          <a:extLst>
            <a:ext uri="{FF2B5EF4-FFF2-40B4-BE49-F238E27FC236}">
              <a16:creationId xmlns:a16="http://schemas.microsoft.com/office/drawing/2014/main" xmlns="" id="{EB43966D-138D-4148-B1EF-2B08A3C60E34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78" name="Text Box 3">
          <a:extLst>
            <a:ext uri="{FF2B5EF4-FFF2-40B4-BE49-F238E27FC236}">
              <a16:creationId xmlns:a16="http://schemas.microsoft.com/office/drawing/2014/main" xmlns="" id="{63C9EFB6-BE71-4259-BDA4-969672A632E6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79" name="Text Box 3">
          <a:extLst>
            <a:ext uri="{FF2B5EF4-FFF2-40B4-BE49-F238E27FC236}">
              <a16:creationId xmlns:a16="http://schemas.microsoft.com/office/drawing/2014/main" xmlns="" id="{40F34D8E-B516-4280-A25D-C2346C3FA53A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80" name="Text Box 3">
          <a:extLst>
            <a:ext uri="{FF2B5EF4-FFF2-40B4-BE49-F238E27FC236}">
              <a16:creationId xmlns:a16="http://schemas.microsoft.com/office/drawing/2014/main" xmlns="" id="{C1C24A47-27E3-4C31-AB3E-8577DD8A845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81" name="Text Box 3">
          <a:extLst>
            <a:ext uri="{FF2B5EF4-FFF2-40B4-BE49-F238E27FC236}">
              <a16:creationId xmlns:a16="http://schemas.microsoft.com/office/drawing/2014/main" xmlns="" id="{8A3E08F7-3462-40E2-8A91-9557C2451ED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82" name="Text Box 3">
          <a:extLst>
            <a:ext uri="{FF2B5EF4-FFF2-40B4-BE49-F238E27FC236}">
              <a16:creationId xmlns:a16="http://schemas.microsoft.com/office/drawing/2014/main" xmlns="" id="{06793234-FC80-4C66-88C9-D51792DD1DD3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83" name="Text Box 3">
          <a:extLst>
            <a:ext uri="{FF2B5EF4-FFF2-40B4-BE49-F238E27FC236}">
              <a16:creationId xmlns:a16="http://schemas.microsoft.com/office/drawing/2014/main" xmlns="" id="{B8E5BD14-ED47-46DE-939A-B9193CCD768A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84" name="Text Box 3">
          <a:extLst>
            <a:ext uri="{FF2B5EF4-FFF2-40B4-BE49-F238E27FC236}">
              <a16:creationId xmlns:a16="http://schemas.microsoft.com/office/drawing/2014/main" xmlns="" id="{E379A0B9-5274-4D09-B003-EDCD6C1445B3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85" name="Text Box 3">
          <a:extLst>
            <a:ext uri="{FF2B5EF4-FFF2-40B4-BE49-F238E27FC236}">
              <a16:creationId xmlns:a16="http://schemas.microsoft.com/office/drawing/2014/main" xmlns="" id="{60B27A2A-F118-4C20-A696-F5571FECD1B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86" name="Text Box 3">
          <a:extLst>
            <a:ext uri="{FF2B5EF4-FFF2-40B4-BE49-F238E27FC236}">
              <a16:creationId xmlns:a16="http://schemas.microsoft.com/office/drawing/2014/main" xmlns="" id="{CA59850B-A2BC-41B7-AF72-EDACE50F841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87" name="Text Box 3">
          <a:extLst>
            <a:ext uri="{FF2B5EF4-FFF2-40B4-BE49-F238E27FC236}">
              <a16:creationId xmlns:a16="http://schemas.microsoft.com/office/drawing/2014/main" xmlns="" id="{ECC0E381-BC2F-4ABE-A795-1AD8030BB20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88" name="Text Box 3">
          <a:extLst>
            <a:ext uri="{FF2B5EF4-FFF2-40B4-BE49-F238E27FC236}">
              <a16:creationId xmlns:a16="http://schemas.microsoft.com/office/drawing/2014/main" xmlns="" id="{13D135CB-E560-4B5E-871C-B6B64C7D772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89" name="Text Box 3">
          <a:extLst>
            <a:ext uri="{FF2B5EF4-FFF2-40B4-BE49-F238E27FC236}">
              <a16:creationId xmlns:a16="http://schemas.microsoft.com/office/drawing/2014/main" xmlns="" id="{7858DD68-6942-4A74-870A-BEC5D3135F1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90" name="Text Box 3">
          <a:extLst>
            <a:ext uri="{FF2B5EF4-FFF2-40B4-BE49-F238E27FC236}">
              <a16:creationId xmlns:a16="http://schemas.microsoft.com/office/drawing/2014/main" xmlns="" id="{E9DAD734-6473-4723-B9D3-39FD5060672C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91" name="Text Box 3">
          <a:extLst>
            <a:ext uri="{FF2B5EF4-FFF2-40B4-BE49-F238E27FC236}">
              <a16:creationId xmlns:a16="http://schemas.microsoft.com/office/drawing/2014/main" xmlns="" id="{19606E7C-9B2D-4320-B6D1-1C762380E63E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92" name="Text Box 3">
          <a:extLst>
            <a:ext uri="{FF2B5EF4-FFF2-40B4-BE49-F238E27FC236}">
              <a16:creationId xmlns:a16="http://schemas.microsoft.com/office/drawing/2014/main" xmlns="" id="{13CC81DC-C7AD-431B-9804-9529F89CBBAA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93" name="Text Box 3">
          <a:extLst>
            <a:ext uri="{FF2B5EF4-FFF2-40B4-BE49-F238E27FC236}">
              <a16:creationId xmlns:a16="http://schemas.microsoft.com/office/drawing/2014/main" xmlns="" id="{48242F6B-4D9B-4C5E-BA7E-529C8E03B53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94" name="Text Box 3">
          <a:extLst>
            <a:ext uri="{FF2B5EF4-FFF2-40B4-BE49-F238E27FC236}">
              <a16:creationId xmlns:a16="http://schemas.microsoft.com/office/drawing/2014/main" xmlns="" id="{2A5BD0E9-F6AB-4B98-A176-1A789830D585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95" name="Text Box 3">
          <a:extLst>
            <a:ext uri="{FF2B5EF4-FFF2-40B4-BE49-F238E27FC236}">
              <a16:creationId xmlns:a16="http://schemas.microsoft.com/office/drawing/2014/main" xmlns="" id="{E2D8F977-97E4-43D8-8131-D10AE4845302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96" name="Text Box 3">
          <a:extLst>
            <a:ext uri="{FF2B5EF4-FFF2-40B4-BE49-F238E27FC236}">
              <a16:creationId xmlns:a16="http://schemas.microsoft.com/office/drawing/2014/main" xmlns="" id="{50C3038F-7A3E-4D93-A510-DB92DE0027B2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97" name="Text Box 3">
          <a:extLst>
            <a:ext uri="{FF2B5EF4-FFF2-40B4-BE49-F238E27FC236}">
              <a16:creationId xmlns:a16="http://schemas.microsoft.com/office/drawing/2014/main" xmlns="" id="{E51A761C-136D-41C3-8C01-0A88AEDE6CDD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98" name="Text Box 3">
          <a:extLst>
            <a:ext uri="{FF2B5EF4-FFF2-40B4-BE49-F238E27FC236}">
              <a16:creationId xmlns:a16="http://schemas.microsoft.com/office/drawing/2014/main" xmlns="" id="{D6D4515A-C8D9-4839-8EB9-8D4EE3CCA8F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899" name="Text Box 3">
          <a:extLst>
            <a:ext uri="{FF2B5EF4-FFF2-40B4-BE49-F238E27FC236}">
              <a16:creationId xmlns:a16="http://schemas.microsoft.com/office/drawing/2014/main" xmlns="" id="{37675C21-E717-4E04-AA76-F59611AC3BF0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00" name="Text Box 3">
          <a:extLst>
            <a:ext uri="{FF2B5EF4-FFF2-40B4-BE49-F238E27FC236}">
              <a16:creationId xmlns:a16="http://schemas.microsoft.com/office/drawing/2014/main" xmlns="" id="{AEE68A15-6AFF-4C38-AC75-DAA351B4138C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01" name="Text Box 3">
          <a:extLst>
            <a:ext uri="{FF2B5EF4-FFF2-40B4-BE49-F238E27FC236}">
              <a16:creationId xmlns:a16="http://schemas.microsoft.com/office/drawing/2014/main" xmlns="" id="{0FBF4607-19EC-4D4A-9CA8-00CD6B24A0E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02" name="Text Box 3">
          <a:extLst>
            <a:ext uri="{FF2B5EF4-FFF2-40B4-BE49-F238E27FC236}">
              <a16:creationId xmlns:a16="http://schemas.microsoft.com/office/drawing/2014/main" xmlns="" id="{F597A451-84D6-4D97-B18B-E424B377A2F0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03" name="Text Box 3">
          <a:extLst>
            <a:ext uri="{FF2B5EF4-FFF2-40B4-BE49-F238E27FC236}">
              <a16:creationId xmlns:a16="http://schemas.microsoft.com/office/drawing/2014/main" xmlns="" id="{0F66FB52-5D80-4B00-B877-EA5E847FF13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04" name="Text Box 3">
          <a:extLst>
            <a:ext uri="{FF2B5EF4-FFF2-40B4-BE49-F238E27FC236}">
              <a16:creationId xmlns:a16="http://schemas.microsoft.com/office/drawing/2014/main" xmlns="" id="{9848C8D7-8BE9-44D7-AADF-BCCE49307C9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05" name="Text Box 3">
          <a:extLst>
            <a:ext uri="{FF2B5EF4-FFF2-40B4-BE49-F238E27FC236}">
              <a16:creationId xmlns:a16="http://schemas.microsoft.com/office/drawing/2014/main" xmlns="" id="{AE4F495E-6D3B-48E5-AD68-54463F299295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06" name="Text Box 3">
          <a:extLst>
            <a:ext uri="{FF2B5EF4-FFF2-40B4-BE49-F238E27FC236}">
              <a16:creationId xmlns:a16="http://schemas.microsoft.com/office/drawing/2014/main" xmlns="" id="{4277BC8D-DD0D-4DEC-90DE-6A9BFEDCB8F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07" name="Text Box 3">
          <a:extLst>
            <a:ext uri="{FF2B5EF4-FFF2-40B4-BE49-F238E27FC236}">
              <a16:creationId xmlns:a16="http://schemas.microsoft.com/office/drawing/2014/main" xmlns="" id="{FB504F70-EC3B-46A1-80C1-28EBAF06ED04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08" name="Text Box 3">
          <a:extLst>
            <a:ext uri="{FF2B5EF4-FFF2-40B4-BE49-F238E27FC236}">
              <a16:creationId xmlns:a16="http://schemas.microsoft.com/office/drawing/2014/main" xmlns="" id="{E9BF1AF5-B6D5-407C-8087-4FAE9C834B91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09" name="Text Box 3">
          <a:extLst>
            <a:ext uri="{FF2B5EF4-FFF2-40B4-BE49-F238E27FC236}">
              <a16:creationId xmlns:a16="http://schemas.microsoft.com/office/drawing/2014/main" xmlns="" id="{71B66BE7-5C4C-4B1E-9ACC-D1270D297F80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10" name="Text Box 3">
          <a:extLst>
            <a:ext uri="{FF2B5EF4-FFF2-40B4-BE49-F238E27FC236}">
              <a16:creationId xmlns:a16="http://schemas.microsoft.com/office/drawing/2014/main" xmlns="" id="{70BD1A96-86BD-45E8-9B01-B4E333271121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11" name="Text Box 3">
          <a:extLst>
            <a:ext uri="{FF2B5EF4-FFF2-40B4-BE49-F238E27FC236}">
              <a16:creationId xmlns:a16="http://schemas.microsoft.com/office/drawing/2014/main" xmlns="" id="{05320754-A660-49F2-BDC3-A618DAA4EE8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12" name="Text Box 3">
          <a:extLst>
            <a:ext uri="{FF2B5EF4-FFF2-40B4-BE49-F238E27FC236}">
              <a16:creationId xmlns:a16="http://schemas.microsoft.com/office/drawing/2014/main" xmlns="" id="{F203BE9F-38E2-41BD-B1B0-C702B27F771F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13" name="Text Box 3">
          <a:extLst>
            <a:ext uri="{FF2B5EF4-FFF2-40B4-BE49-F238E27FC236}">
              <a16:creationId xmlns:a16="http://schemas.microsoft.com/office/drawing/2014/main" xmlns="" id="{36792844-9F33-438B-AEB7-207FAFE95415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14" name="Text Box 3">
          <a:extLst>
            <a:ext uri="{FF2B5EF4-FFF2-40B4-BE49-F238E27FC236}">
              <a16:creationId xmlns:a16="http://schemas.microsoft.com/office/drawing/2014/main" xmlns="" id="{2A67F448-FF66-4093-847A-5B801A28D18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15" name="Text Box 3">
          <a:extLst>
            <a:ext uri="{FF2B5EF4-FFF2-40B4-BE49-F238E27FC236}">
              <a16:creationId xmlns:a16="http://schemas.microsoft.com/office/drawing/2014/main" xmlns="" id="{B974842D-2945-4453-B950-2DB2015A73CD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16" name="Text Box 3">
          <a:extLst>
            <a:ext uri="{FF2B5EF4-FFF2-40B4-BE49-F238E27FC236}">
              <a16:creationId xmlns:a16="http://schemas.microsoft.com/office/drawing/2014/main" xmlns="" id="{8F7D877B-D77B-4E7A-85A9-FC6B5D426D6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17" name="Text Box 3">
          <a:extLst>
            <a:ext uri="{FF2B5EF4-FFF2-40B4-BE49-F238E27FC236}">
              <a16:creationId xmlns:a16="http://schemas.microsoft.com/office/drawing/2014/main" xmlns="" id="{66A450F6-88A5-475F-AA4F-5309C712EDA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18" name="Text Box 3">
          <a:extLst>
            <a:ext uri="{FF2B5EF4-FFF2-40B4-BE49-F238E27FC236}">
              <a16:creationId xmlns:a16="http://schemas.microsoft.com/office/drawing/2014/main" xmlns="" id="{2E53F716-25C2-4F9C-BD14-C6D07E3191FE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19" name="Text Box 3">
          <a:extLst>
            <a:ext uri="{FF2B5EF4-FFF2-40B4-BE49-F238E27FC236}">
              <a16:creationId xmlns:a16="http://schemas.microsoft.com/office/drawing/2014/main" xmlns="" id="{856C7C79-169A-4972-B29B-8DDA51A0DD8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20" name="Text Box 3">
          <a:extLst>
            <a:ext uri="{FF2B5EF4-FFF2-40B4-BE49-F238E27FC236}">
              <a16:creationId xmlns:a16="http://schemas.microsoft.com/office/drawing/2014/main" xmlns="" id="{4346E147-88F4-4C8C-876A-1EC85894A77C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21" name="Text Box 3">
          <a:extLst>
            <a:ext uri="{FF2B5EF4-FFF2-40B4-BE49-F238E27FC236}">
              <a16:creationId xmlns:a16="http://schemas.microsoft.com/office/drawing/2014/main" xmlns="" id="{FC4A8E4E-EB8A-4366-A05D-9ACA210D87F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22" name="Text Box 3">
          <a:extLst>
            <a:ext uri="{FF2B5EF4-FFF2-40B4-BE49-F238E27FC236}">
              <a16:creationId xmlns:a16="http://schemas.microsoft.com/office/drawing/2014/main" xmlns="" id="{F03054F7-1AE9-4228-AF85-D3F15CBA8D1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23" name="Text Box 3">
          <a:extLst>
            <a:ext uri="{FF2B5EF4-FFF2-40B4-BE49-F238E27FC236}">
              <a16:creationId xmlns:a16="http://schemas.microsoft.com/office/drawing/2014/main" xmlns="" id="{65AC0A09-8599-4404-95AF-719BEAACA10D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24" name="Text Box 3">
          <a:extLst>
            <a:ext uri="{FF2B5EF4-FFF2-40B4-BE49-F238E27FC236}">
              <a16:creationId xmlns:a16="http://schemas.microsoft.com/office/drawing/2014/main" xmlns="" id="{DB5C14C6-D32C-48B4-A0E5-CEE67F9986A2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25" name="Text Box 3">
          <a:extLst>
            <a:ext uri="{FF2B5EF4-FFF2-40B4-BE49-F238E27FC236}">
              <a16:creationId xmlns:a16="http://schemas.microsoft.com/office/drawing/2014/main" xmlns="" id="{EBFA9869-8BAD-4C8E-A6D8-3D2452D5608A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26" name="Text Box 3">
          <a:extLst>
            <a:ext uri="{FF2B5EF4-FFF2-40B4-BE49-F238E27FC236}">
              <a16:creationId xmlns:a16="http://schemas.microsoft.com/office/drawing/2014/main" xmlns="" id="{33A1FD79-26F6-419D-88DF-E91E5F8BD046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27" name="Text Box 3">
          <a:extLst>
            <a:ext uri="{FF2B5EF4-FFF2-40B4-BE49-F238E27FC236}">
              <a16:creationId xmlns:a16="http://schemas.microsoft.com/office/drawing/2014/main" xmlns="" id="{0396585C-3555-4682-BBF3-0DF88339259D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28" name="Text Box 3">
          <a:extLst>
            <a:ext uri="{FF2B5EF4-FFF2-40B4-BE49-F238E27FC236}">
              <a16:creationId xmlns:a16="http://schemas.microsoft.com/office/drawing/2014/main" xmlns="" id="{895BB6E4-6E6E-4FF6-87EE-66BFB3B4E807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29" name="Text Box 3">
          <a:extLst>
            <a:ext uri="{FF2B5EF4-FFF2-40B4-BE49-F238E27FC236}">
              <a16:creationId xmlns:a16="http://schemas.microsoft.com/office/drawing/2014/main" xmlns="" id="{7D56B93B-EC7B-49ED-8A37-60E747C3DF85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30" name="Text Box 3">
          <a:extLst>
            <a:ext uri="{FF2B5EF4-FFF2-40B4-BE49-F238E27FC236}">
              <a16:creationId xmlns:a16="http://schemas.microsoft.com/office/drawing/2014/main" xmlns="" id="{D0382C0B-483E-42A5-ABA8-9DE497168E6C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31" name="Text Box 3">
          <a:extLst>
            <a:ext uri="{FF2B5EF4-FFF2-40B4-BE49-F238E27FC236}">
              <a16:creationId xmlns:a16="http://schemas.microsoft.com/office/drawing/2014/main" xmlns="" id="{2251336A-CA52-401C-91D1-CF1145BCA8CA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32" name="Text Box 3">
          <a:extLst>
            <a:ext uri="{FF2B5EF4-FFF2-40B4-BE49-F238E27FC236}">
              <a16:creationId xmlns:a16="http://schemas.microsoft.com/office/drawing/2014/main" xmlns="" id="{6A0E88F4-899C-4C58-A3FE-E6601C25376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33" name="Text Box 3">
          <a:extLst>
            <a:ext uri="{FF2B5EF4-FFF2-40B4-BE49-F238E27FC236}">
              <a16:creationId xmlns:a16="http://schemas.microsoft.com/office/drawing/2014/main" xmlns="" id="{D41063CD-EF6F-47C8-A04C-006E277ACA8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34" name="Text Box 3">
          <a:extLst>
            <a:ext uri="{FF2B5EF4-FFF2-40B4-BE49-F238E27FC236}">
              <a16:creationId xmlns:a16="http://schemas.microsoft.com/office/drawing/2014/main" xmlns="" id="{0BE5BAE5-6DD8-48C0-B700-D267E4300068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35" name="Text Box 3">
          <a:extLst>
            <a:ext uri="{FF2B5EF4-FFF2-40B4-BE49-F238E27FC236}">
              <a16:creationId xmlns:a16="http://schemas.microsoft.com/office/drawing/2014/main" xmlns="" id="{2047C970-89CF-4141-A149-BBD7CB2AC954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36" name="Text Box 3">
          <a:extLst>
            <a:ext uri="{FF2B5EF4-FFF2-40B4-BE49-F238E27FC236}">
              <a16:creationId xmlns:a16="http://schemas.microsoft.com/office/drawing/2014/main" xmlns="" id="{343D7C17-58B8-4E63-B164-6F80A1F2D414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37" name="Text Box 3">
          <a:extLst>
            <a:ext uri="{FF2B5EF4-FFF2-40B4-BE49-F238E27FC236}">
              <a16:creationId xmlns:a16="http://schemas.microsoft.com/office/drawing/2014/main" xmlns="" id="{D736E8BD-DA3F-4648-A4A3-B09F3D77938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38" name="Text Box 3">
          <a:extLst>
            <a:ext uri="{FF2B5EF4-FFF2-40B4-BE49-F238E27FC236}">
              <a16:creationId xmlns:a16="http://schemas.microsoft.com/office/drawing/2014/main" xmlns="" id="{5337544C-EEC9-41E0-AD09-491B540AEDAF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39" name="Text Box 3">
          <a:extLst>
            <a:ext uri="{FF2B5EF4-FFF2-40B4-BE49-F238E27FC236}">
              <a16:creationId xmlns:a16="http://schemas.microsoft.com/office/drawing/2014/main" xmlns="" id="{02ADE43D-0661-462F-9541-65AE38B68E48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40" name="Text Box 3">
          <a:extLst>
            <a:ext uri="{FF2B5EF4-FFF2-40B4-BE49-F238E27FC236}">
              <a16:creationId xmlns:a16="http://schemas.microsoft.com/office/drawing/2014/main" xmlns="" id="{424183E3-4D94-4062-9EC8-55C350EC21F8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41" name="Text Box 3">
          <a:extLst>
            <a:ext uri="{FF2B5EF4-FFF2-40B4-BE49-F238E27FC236}">
              <a16:creationId xmlns:a16="http://schemas.microsoft.com/office/drawing/2014/main" xmlns="" id="{5839EE5A-C329-4C85-BE70-137AE586977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42" name="Text Box 3">
          <a:extLst>
            <a:ext uri="{FF2B5EF4-FFF2-40B4-BE49-F238E27FC236}">
              <a16:creationId xmlns:a16="http://schemas.microsoft.com/office/drawing/2014/main" xmlns="" id="{2E290C64-F24B-4A5B-85E3-1BA3A445605A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43" name="Text Box 3">
          <a:extLst>
            <a:ext uri="{FF2B5EF4-FFF2-40B4-BE49-F238E27FC236}">
              <a16:creationId xmlns:a16="http://schemas.microsoft.com/office/drawing/2014/main" xmlns="" id="{FF5F65FB-36B9-4C83-87F7-31B620059B80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44" name="Text Box 3">
          <a:extLst>
            <a:ext uri="{FF2B5EF4-FFF2-40B4-BE49-F238E27FC236}">
              <a16:creationId xmlns:a16="http://schemas.microsoft.com/office/drawing/2014/main" xmlns="" id="{DC56D81F-A9A0-4B50-8706-98933AD37AA0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45" name="Text Box 3">
          <a:extLst>
            <a:ext uri="{FF2B5EF4-FFF2-40B4-BE49-F238E27FC236}">
              <a16:creationId xmlns:a16="http://schemas.microsoft.com/office/drawing/2014/main" xmlns="" id="{51BCCD48-5751-461D-A5C3-DBC5633802B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46" name="Text Box 3">
          <a:extLst>
            <a:ext uri="{FF2B5EF4-FFF2-40B4-BE49-F238E27FC236}">
              <a16:creationId xmlns:a16="http://schemas.microsoft.com/office/drawing/2014/main" xmlns="" id="{CE05791F-B946-4882-B9AF-DF2BCA651729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47" name="Text Box 3">
          <a:extLst>
            <a:ext uri="{FF2B5EF4-FFF2-40B4-BE49-F238E27FC236}">
              <a16:creationId xmlns:a16="http://schemas.microsoft.com/office/drawing/2014/main" xmlns="" id="{B8B4FFD7-4F80-4FC6-9E6F-28A172DE5CAF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48" name="Text Box 3">
          <a:extLst>
            <a:ext uri="{FF2B5EF4-FFF2-40B4-BE49-F238E27FC236}">
              <a16:creationId xmlns:a16="http://schemas.microsoft.com/office/drawing/2014/main" xmlns="" id="{D6D8C1B8-B5C7-4A56-8BB3-1A9ABE809E07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49" name="Text Box 3">
          <a:extLst>
            <a:ext uri="{FF2B5EF4-FFF2-40B4-BE49-F238E27FC236}">
              <a16:creationId xmlns:a16="http://schemas.microsoft.com/office/drawing/2014/main" xmlns="" id="{88857B21-E8A9-4E93-B0F3-FCCF9EF26988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50" name="Text Box 3">
          <a:extLst>
            <a:ext uri="{FF2B5EF4-FFF2-40B4-BE49-F238E27FC236}">
              <a16:creationId xmlns:a16="http://schemas.microsoft.com/office/drawing/2014/main" xmlns="" id="{8A14172C-F936-4BAC-8E90-76C5E22EAB4B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51" name="Text Box 3">
          <a:extLst>
            <a:ext uri="{FF2B5EF4-FFF2-40B4-BE49-F238E27FC236}">
              <a16:creationId xmlns:a16="http://schemas.microsoft.com/office/drawing/2014/main" xmlns="" id="{2F40250D-D225-4B7C-AFBE-5AD281285DC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52" name="Text Box 3">
          <a:extLst>
            <a:ext uri="{FF2B5EF4-FFF2-40B4-BE49-F238E27FC236}">
              <a16:creationId xmlns:a16="http://schemas.microsoft.com/office/drawing/2014/main" xmlns="" id="{6E88DE3E-CCBE-4343-A0CE-7729BF2EDD38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53" name="Text Box 3">
          <a:extLst>
            <a:ext uri="{FF2B5EF4-FFF2-40B4-BE49-F238E27FC236}">
              <a16:creationId xmlns:a16="http://schemas.microsoft.com/office/drawing/2014/main" xmlns="" id="{B2DE8FF2-9F5A-458B-83F5-CE9D5F2E09E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54" name="Text Box 3">
          <a:extLst>
            <a:ext uri="{FF2B5EF4-FFF2-40B4-BE49-F238E27FC236}">
              <a16:creationId xmlns:a16="http://schemas.microsoft.com/office/drawing/2014/main" xmlns="" id="{8390CF28-E8C0-4870-91DE-C29DB43FC39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55" name="Text Box 3">
          <a:extLst>
            <a:ext uri="{FF2B5EF4-FFF2-40B4-BE49-F238E27FC236}">
              <a16:creationId xmlns:a16="http://schemas.microsoft.com/office/drawing/2014/main" xmlns="" id="{09CAC23B-C528-41CA-BE17-9A2B3049299B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56" name="Text Box 3">
          <a:extLst>
            <a:ext uri="{FF2B5EF4-FFF2-40B4-BE49-F238E27FC236}">
              <a16:creationId xmlns:a16="http://schemas.microsoft.com/office/drawing/2014/main" xmlns="" id="{E0806785-7852-4BE9-8BCC-8021FA48ADF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57" name="Text Box 3">
          <a:extLst>
            <a:ext uri="{FF2B5EF4-FFF2-40B4-BE49-F238E27FC236}">
              <a16:creationId xmlns:a16="http://schemas.microsoft.com/office/drawing/2014/main" xmlns="" id="{41BBDE7E-69FB-4E53-ADD1-D90AC1DCE3B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58" name="Text Box 3">
          <a:extLst>
            <a:ext uri="{FF2B5EF4-FFF2-40B4-BE49-F238E27FC236}">
              <a16:creationId xmlns:a16="http://schemas.microsoft.com/office/drawing/2014/main" xmlns="" id="{FC1E7769-6BBB-458A-871B-19788E1EBF6C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59" name="Text Box 3">
          <a:extLst>
            <a:ext uri="{FF2B5EF4-FFF2-40B4-BE49-F238E27FC236}">
              <a16:creationId xmlns:a16="http://schemas.microsoft.com/office/drawing/2014/main" xmlns="" id="{543ED168-C582-47B0-97F3-740CC574C909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60" name="Text Box 3">
          <a:extLst>
            <a:ext uri="{FF2B5EF4-FFF2-40B4-BE49-F238E27FC236}">
              <a16:creationId xmlns:a16="http://schemas.microsoft.com/office/drawing/2014/main" xmlns="" id="{83CED0EA-72A6-4FB5-90CD-6A9C7FE749A8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61" name="Text Box 3">
          <a:extLst>
            <a:ext uri="{FF2B5EF4-FFF2-40B4-BE49-F238E27FC236}">
              <a16:creationId xmlns:a16="http://schemas.microsoft.com/office/drawing/2014/main" xmlns="" id="{114C28BB-09EC-4F06-AF48-27B71D717C6B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62" name="Text Box 3">
          <a:extLst>
            <a:ext uri="{FF2B5EF4-FFF2-40B4-BE49-F238E27FC236}">
              <a16:creationId xmlns:a16="http://schemas.microsoft.com/office/drawing/2014/main" xmlns="" id="{DAB55F8B-D427-4BE4-B161-F2D470E40790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63" name="Text Box 3">
          <a:extLst>
            <a:ext uri="{FF2B5EF4-FFF2-40B4-BE49-F238E27FC236}">
              <a16:creationId xmlns:a16="http://schemas.microsoft.com/office/drawing/2014/main" xmlns="" id="{4F57A324-F9C5-45B3-BFE9-951903476CCF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64" name="Text Box 3">
          <a:extLst>
            <a:ext uri="{FF2B5EF4-FFF2-40B4-BE49-F238E27FC236}">
              <a16:creationId xmlns:a16="http://schemas.microsoft.com/office/drawing/2014/main" xmlns="" id="{ABF21459-4A1D-4D5A-A490-2271B7EC6CC1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65" name="Text Box 3">
          <a:extLst>
            <a:ext uri="{FF2B5EF4-FFF2-40B4-BE49-F238E27FC236}">
              <a16:creationId xmlns:a16="http://schemas.microsoft.com/office/drawing/2014/main" xmlns="" id="{BE423DDF-33AE-4B59-B66F-8F5AA81A3DEA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66" name="Text Box 3">
          <a:extLst>
            <a:ext uri="{FF2B5EF4-FFF2-40B4-BE49-F238E27FC236}">
              <a16:creationId xmlns:a16="http://schemas.microsoft.com/office/drawing/2014/main" xmlns="" id="{9A20445E-8A39-4E4A-B5E4-48C186252023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67" name="Text Box 3">
          <a:extLst>
            <a:ext uri="{FF2B5EF4-FFF2-40B4-BE49-F238E27FC236}">
              <a16:creationId xmlns:a16="http://schemas.microsoft.com/office/drawing/2014/main" xmlns="" id="{1DFFCE2A-605A-4C47-8EBA-9ADCB0025A4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68" name="Text Box 3">
          <a:extLst>
            <a:ext uri="{FF2B5EF4-FFF2-40B4-BE49-F238E27FC236}">
              <a16:creationId xmlns:a16="http://schemas.microsoft.com/office/drawing/2014/main" xmlns="" id="{58A6D320-C8FD-4AFD-9730-AEC7549E126F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69" name="Text Box 3">
          <a:extLst>
            <a:ext uri="{FF2B5EF4-FFF2-40B4-BE49-F238E27FC236}">
              <a16:creationId xmlns:a16="http://schemas.microsoft.com/office/drawing/2014/main" xmlns="" id="{27215351-C317-4C09-AE9B-4FD64896213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70" name="Text Box 3">
          <a:extLst>
            <a:ext uri="{FF2B5EF4-FFF2-40B4-BE49-F238E27FC236}">
              <a16:creationId xmlns:a16="http://schemas.microsoft.com/office/drawing/2014/main" xmlns="" id="{91E18176-065C-45B3-BE09-A639EF8E1D6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71" name="Text Box 3">
          <a:extLst>
            <a:ext uri="{FF2B5EF4-FFF2-40B4-BE49-F238E27FC236}">
              <a16:creationId xmlns:a16="http://schemas.microsoft.com/office/drawing/2014/main" xmlns="" id="{3BB839EE-CF9C-4125-85B4-E964BB9B5E6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72" name="Text Box 3">
          <a:extLst>
            <a:ext uri="{FF2B5EF4-FFF2-40B4-BE49-F238E27FC236}">
              <a16:creationId xmlns:a16="http://schemas.microsoft.com/office/drawing/2014/main" xmlns="" id="{85AF9A75-A701-4A9B-98E6-A43292EE7B8A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73" name="Text Box 3">
          <a:extLst>
            <a:ext uri="{FF2B5EF4-FFF2-40B4-BE49-F238E27FC236}">
              <a16:creationId xmlns:a16="http://schemas.microsoft.com/office/drawing/2014/main" xmlns="" id="{AABE1CA3-4287-42AC-A964-BD0D7C543C43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74" name="Text Box 3">
          <a:extLst>
            <a:ext uri="{FF2B5EF4-FFF2-40B4-BE49-F238E27FC236}">
              <a16:creationId xmlns:a16="http://schemas.microsoft.com/office/drawing/2014/main" xmlns="" id="{8496DAFD-B308-4AB6-A171-65AD2268585C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75" name="Text Box 3">
          <a:extLst>
            <a:ext uri="{FF2B5EF4-FFF2-40B4-BE49-F238E27FC236}">
              <a16:creationId xmlns:a16="http://schemas.microsoft.com/office/drawing/2014/main" xmlns="" id="{96CE88C6-2438-4C28-9EAF-78B9FC9F00B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76" name="Text Box 3">
          <a:extLst>
            <a:ext uri="{FF2B5EF4-FFF2-40B4-BE49-F238E27FC236}">
              <a16:creationId xmlns:a16="http://schemas.microsoft.com/office/drawing/2014/main" xmlns="" id="{1F5C2C7F-CCBD-4073-BCB5-187E4CB7CAF0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77" name="Text Box 3">
          <a:extLst>
            <a:ext uri="{FF2B5EF4-FFF2-40B4-BE49-F238E27FC236}">
              <a16:creationId xmlns:a16="http://schemas.microsoft.com/office/drawing/2014/main" xmlns="" id="{A7DB502D-B6EC-45AF-BFD1-2D952DFA9C5C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78" name="Text Box 3">
          <a:extLst>
            <a:ext uri="{FF2B5EF4-FFF2-40B4-BE49-F238E27FC236}">
              <a16:creationId xmlns:a16="http://schemas.microsoft.com/office/drawing/2014/main" xmlns="" id="{A0BF48B9-5FD5-4D00-A038-AC4C26C77D6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79" name="Text Box 3">
          <a:extLst>
            <a:ext uri="{FF2B5EF4-FFF2-40B4-BE49-F238E27FC236}">
              <a16:creationId xmlns:a16="http://schemas.microsoft.com/office/drawing/2014/main" xmlns="" id="{8F5F7D56-C2CE-42BF-A46B-523143898138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80" name="Text Box 3">
          <a:extLst>
            <a:ext uri="{FF2B5EF4-FFF2-40B4-BE49-F238E27FC236}">
              <a16:creationId xmlns:a16="http://schemas.microsoft.com/office/drawing/2014/main" xmlns="" id="{9846304B-63EC-4066-BA9D-DD9A57412061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81" name="Text Box 3">
          <a:extLst>
            <a:ext uri="{FF2B5EF4-FFF2-40B4-BE49-F238E27FC236}">
              <a16:creationId xmlns:a16="http://schemas.microsoft.com/office/drawing/2014/main" xmlns="" id="{52A3F401-B75E-46E4-9E21-67B16AFF49E0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82" name="Text Box 3">
          <a:extLst>
            <a:ext uri="{FF2B5EF4-FFF2-40B4-BE49-F238E27FC236}">
              <a16:creationId xmlns:a16="http://schemas.microsoft.com/office/drawing/2014/main" xmlns="" id="{1D131D57-B427-4B72-9B5B-18F9689F3C26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83" name="Text Box 3">
          <a:extLst>
            <a:ext uri="{FF2B5EF4-FFF2-40B4-BE49-F238E27FC236}">
              <a16:creationId xmlns:a16="http://schemas.microsoft.com/office/drawing/2014/main" xmlns="" id="{5F567371-4DE6-4F1B-854E-23A02761D1AB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84" name="Text Box 3">
          <a:extLst>
            <a:ext uri="{FF2B5EF4-FFF2-40B4-BE49-F238E27FC236}">
              <a16:creationId xmlns:a16="http://schemas.microsoft.com/office/drawing/2014/main" xmlns="" id="{543E30D4-5023-43CA-8FAF-1224736BB0E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85" name="Text Box 3">
          <a:extLst>
            <a:ext uri="{FF2B5EF4-FFF2-40B4-BE49-F238E27FC236}">
              <a16:creationId xmlns:a16="http://schemas.microsoft.com/office/drawing/2014/main" xmlns="" id="{5B39FE2A-532F-427D-8408-248FC7C7B55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86" name="Text Box 3">
          <a:extLst>
            <a:ext uri="{FF2B5EF4-FFF2-40B4-BE49-F238E27FC236}">
              <a16:creationId xmlns:a16="http://schemas.microsoft.com/office/drawing/2014/main" xmlns="" id="{F791FBF5-B5C6-4438-ABAF-1812BAB070D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87" name="Text Box 3">
          <a:extLst>
            <a:ext uri="{FF2B5EF4-FFF2-40B4-BE49-F238E27FC236}">
              <a16:creationId xmlns:a16="http://schemas.microsoft.com/office/drawing/2014/main" xmlns="" id="{1CE87A66-CEAE-4AE4-9A8D-B874C3A11860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88" name="Text Box 3">
          <a:extLst>
            <a:ext uri="{FF2B5EF4-FFF2-40B4-BE49-F238E27FC236}">
              <a16:creationId xmlns:a16="http://schemas.microsoft.com/office/drawing/2014/main" xmlns="" id="{225C497D-922F-4F9A-A002-221D7CA0C9F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89" name="Text Box 3">
          <a:extLst>
            <a:ext uri="{FF2B5EF4-FFF2-40B4-BE49-F238E27FC236}">
              <a16:creationId xmlns:a16="http://schemas.microsoft.com/office/drawing/2014/main" xmlns="" id="{92760ADB-F65F-4A66-A915-BA9413CD088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90" name="Text Box 3">
          <a:extLst>
            <a:ext uri="{FF2B5EF4-FFF2-40B4-BE49-F238E27FC236}">
              <a16:creationId xmlns:a16="http://schemas.microsoft.com/office/drawing/2014/main" xmlns="" id="{E9E7AE13-D96B-4AAD-B2BF-F4FA0BBFB9DE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91" name="Text Box 3">
          <a:extLst>
            <a:ext uri="{FF2B5EF4-FFF2-40B4-BE49-F238E27FC236}">
              <a16:creationId xmlns:a16="http://schemas.microsoft.com/office/drawing/2014/main" xmlns="" id="{D053B33A-BBEE-4DC1-954E-164F13A2D09C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92" name="Text Box 3">
          <a:extLst>
            <a:ext uri="{FF2B5EF4-FFF2-40B4-BE49-F238E27FC236}">
              <a16:creationId xmlns:a16="http://schemas.microsoft.com/office/drawing/2014/main" xmlns="" id="{19515006-AD3D-4378-AC49-C7028A4BFEC8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93" name="Text Box 3">
          <a:extLst>
            <a:ext uri="{FF2B5EF4-FFF2-40B4-BE49-F238E27FC236}">
              <a16:creationId xmlns:a16="http://schemas.microsoft.com/office/drawing/2014/main" xmlns="" id="{7DBFE4AB-253E-4ED5-A102-A59B0BB77F8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94" name="Text Box 3">
          <a:extLst>
            <a:ext uri="{FF2B5EF4-FFF2-40B4-BE49-F238E27FC236}">
              <a16:creationId xmlns:a16="http://schemas.microsoft.com/office/drawing/2014/main" xmlns="" id="{7782053C-0CBB-46A9-A0EA-3595E21058C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95" name="Text Box 3">
          <a:extLst>
            <a:ext uri="{FF2B5EF4-FFF2-40B4-BE49-F238E27FC236}">
              <a16:creationId xmlns:a16="http://schemas.microsoft.com/office/drawing/2014/main" xmlns="" id="{095C1F56-2911-41A4-843B-C730ABAE50D8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96" name="Text Box 3">
          <a:extLst>
            <a:ext uri="{FF2B5EF4-FFF2-40B4-BE49-F238E27FC236}">
              <a16:creationId xmlns:a16="http://schemas.microsoft.com/office/drawing/2014/main" xmlns="" id="{7B3A5C81-03E9-44AC-A1C0-40A1CA494391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97" name="Text Box 3">
          <a:extLst>
            <a:ext uri="{FF2B5EF4-FFF2-40B4-BE49-F238E27FC236}">
              <a16:creationId xmlns:a16="http://schemas.microsoft.com/office/drawing/2014/main" xmlns="" id="{60BDF7A2-2301-4062-95AA-80F6EB3F28D5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98" name="Text Box 3">
          <a:extLst>
            <a:ext uri="{FF2B5EF4-FFF2-40B4-BE49-F238E27FC236}">
              <a16:creationId xmlns:a16="http://schemas.microsoft.com/office/drawing/2014/main" xmlns="" id="{A03E96E6-9DD0-4AD8-A3FA-E0A9F825C89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2999" name="Text Box 3">
          <a:extLst>
            <a:ext uri="{FF2B5EF4-FFF2-40B4-BE49-F238E27FC236}">
              <a16:creationId xmlns:a16="http://schemas.microsoft.com/office/drawing/2014/main" xmlns="" id="{BAC83F8D-4524-417E-9205-E8262FED9386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00" name="Text Box 3">
          <a:extLst>
            <a:ext uri="{FF2B5EF4-FFF2-40B4-BE49-F238E27FC236}">
              <a16:creationId xmlns:a16="http://schemas.microsoft.com/office/drawing/2014/main" xmlns="" id="{6063C1AD-F0E9-499B-A8EA-DCB5468AC7AF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01" name="Text Box 3">
          <a:extLst>
            <a:ext uri="{FF2B5EF4-FFF2-40B4-BE49-F238E27FC236}">
              <a16:creationId xmlns:a16="http://schemas.microsoft.com/office/drawing/2014/main" xmlns="" id="{10EE0928-819F-4E98-9CCF-AC05EBDF2DBF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02" name="Text Box 3">
          <a:extLst>
            <a:ext uri="{FF2B5EF4-FFF2-40B4-BE49-F238E27FC236}">
              <a16:creationId xmlns:a16="http://schemas.microsoft.com/office/drawing/2014/main" xmlns="" id="{C8B7E127-74DC-4D33-B608-DDAFA2BA651E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03" name="Text Box 3">
          <a:extLst>
            <a:ext uri="{FF2B5EF4-FFF2-40B4-BE49-F238E27FC236}">
              <a16:creationId xmlns:a16="http://schemas.microsoft.com/office/drawing/2014/main" xmlns="" id="{A7D1794E-C75D-4980-B10F-453F2E03E451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04" name="Text Box 3">
          <a:extLst>
            <a:ext uri="{FF2B5EF4-FFF2-40B4-BE49-F238E27FC236}">
              <a16:creationId xmlns:a16="http://schemas.microsoft.com/office/drawing/2014/main" xmlns="" id="{26004512-364C-4C8A-8E44-8E1D7209F94A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05" name="Text Box 3">
          <a:extLst>
            <a:ext uri="{FF2B5EF4-FFF2-40B4-BE49-F238E27FC236}">
              <a16:creationId xmlns:a16="http://schemas.microsoft.com/office/drawing/2014/main" xmlns="" id="{992D102A-F1B5-4300-AE3B-1B4D00C0B87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06" name="Text Box 3">
          <a:extLst>
            <a:ext uri="{FF2B5EF4-FFF2-40B4-BE49-F238E27FC236}">
              <a16:creationId xmlns:a16="http://schemas.microsoft.com/office/drawing/2014/main" xmlns="" id="{DF1438A2-77DD-48ED-99F2-82B31FDED88D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07" name="Text Box 3">
          <a:extLst>
            <a:ext uri="{FF2B5EF4-FFF2-40B4-BE49-F238E27FC236}">
              <a16:creationId xmlns:a16="http://schemas.microsoft.com/office/drawing/2014/main" xmlns="" id="{1B531CB8-4D13-4296-A3E2-AE8588271B10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08" name="Text Box 3">
          <a:extLst>
            <a:ext uri="{FF2B5EF4-FFF2-40B4-BE49-F238E27FC236}">
              <a16:creationId xmlns:a16="http://schemas.microsoft.com/office/drawing/2014/main" xmlns="" id="{F98AE528-2AB7-4ED2-BDAD-920157968917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09" name="Text Box 3">
          <a:extLst>
            <a:ext uri="{FF2B5EF4-FFF2-40B4-BE49-F238E27FC236}">
              <a16:creationId xmlns:a16="http://schemas.microsoft.com/office/drawing/2014/main" xmlns="" id="{8D241A11-8951-4B7A-91D7-FDE20B112824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10" name="Text Box 3">
          <a:extLst>
            <a:ext uri="{FF2B5EF4-FFF2-40B4-BE49-F238E27FC236}">
              <a16:creationId xmlns:a16="http://schemas.microsoft.com/office/drawing/2014/main" xmlns="" id="{D72DF5DB-0A87-42AF-93CE-E97C180CD92F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11" name="Text Box 3">
          <a:extLst>
            <a:ext uri="{FF2B5EF4-FFF2-40B4-BE49-F238E27FC236}">
              <a16:creationId xmlns:a16="http://schemas.microsoft.com/office/drawing/2014/main" xmlns="" id="{F5654CFC-7055-4822-81BB-26766974BB22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12" name="Text Box 3">
          <a:extLst>
            <a:ext uri="{FF2B5EF4-FFF2-40B4-BE49-F238E27FC236}">
              <a16:creationId xmlns:a16="http://schemas.microsoft.com/office/drawing/2014/main" xmlns="" id="{03060121-4E66-4985-BF68-C3F519F8FD64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13" name="Text Box 3">
          <a:extLst>
            <a:ext uri="{FF2B5EF4-FFF2-40B4-BE49-F238E27FC236}">
              <a16:creationId xmlns:a16="http://schemas.microsoft.com/office/drawing/2014/main" xmlns="" id="{188ADC6A-E3DC-4DB0-9327-D14F0F689511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14" name="Text Box 3">
          <a:extLst>
            <a:ext uri="{FF2B5EF4-FFF2-40B4-BE49-F238E27FC236}">
              <a16:creationId xmlns:a16="http://schemas.microsoft.com/office/drawing/2014/main" xmlns="" id="{B15E91E8-E3F9-48C5-99F0-B71DFDE1C935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15" name="Text Box 3">
          <a:extLst>
            <a:ext uri="{FF2B5EF4-FFF2-40B4-BE49-F238E27FC236}">
              <a16:creationId xmlns:a16="http://schemas.microsoft.com/office/drawing/2014/main" xmlns="" id="{58B78A3C-B5B4-48EE-A6DF-09C8A9C81ADD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16" name="Text Box 3">
          <a:extLst>
            <a:ext uri="{FF2B5EF4-FFF2-40B4-BE49-F238E27FC236}">
              <a16:creationId xmlns:a16="http://schemas.microsoft.com/office/drawing/2014/main" xmlns="" id="{F04D44F3-2E82-4EF9-BD89-71EB2C566521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17" name="Text Box 3">
          <a:extLst>
            <a:ext uri="{FF2B5EF4-FFF2-40B4-BE49-F238E27FC236}">
              <a16:creationId xmlns:a16="http://schemas.microsoft.com/office/drawing/2014/main" xmlns="" id="{2C30A3DC-C375-4792-B83C-9AF1F8DD4DD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18" name="Text Box 3">
          <a:extLst>
            <a:ext uri="{FF2B5EF4-FFF2-40B4-BE49-F238E27FC236}">
              <a16:creationId xmlns:a16="http://schemas.microsoft.com/office/drawing/2014/main" xmlns="" id="{4C06BD62-A5AC-4C31-BD70-10DD3BB9F34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19" name="Text Box 3">
          <a:extLst>
            <a:ext uri="{FF2B5EF4-FFF2-40B4-BE49-F238E27FC236}">
              <a16:creationId xmlns:a16="http://schemas.microsoft.com/office/drawing/2014/main" xmlns="" id="{55568209-1BF1-4EC8-AF25-7923155E5436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20" name="Text Box 3">
          <a:extLst>
            <a:ext uri="{FF2B5EF4-FFF2-40B4-BE49-F238E27FC236}">
              <a16:creationId xmlns:a16="http://schemas.microsoft.com/office/drawing/2014/main" xmlns="" id="{AB598C8F-9C8D-4FCA-BB05-688802D64E9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21" name="Text Box 3">
          <a:extLst>
            <a:ext uri="{FF2B5EF4-FFF2-40B4-BE49-F238E27FC236}">
              <a16:creationId xmlns:a16="http://schemas.microsoft.com/office/drawing/2014/main" xmlns="" id="{42CB958C-E253-4A50-92DB-DF56718C6295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22" name="Text Box 3">
          <a:extLst>
            <a:ext uri="{FF2B5EF4-FFF2-40B4-BE49-F238E27FC236}">
              <a16:creationId xmlns:a16="http://schemas.microsoft.com/office/drawing/2014/main" xmlns="" id="{D06D838D-09B0-472C-ACD0-1B56C83C66F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23" name="Text Box 3">
          <a:extLst>
            <a:ext uri="{FF2B5EF4-FFF2-40B4-BE49-F238E27FC236}">
              <a16:creationId xmlns:a16="http://schemas.microsoft.com/office/drawing/2014/main" xmlns="" id="{ABBF96A0-782D-487D-AFE9-D821009EBC7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24" name="Text Box 3">
          <a:extLst>
            <a:ext uri="{FF2B5EF4-FFF2-40B4-BE49-F238E27FC236}">
              <a16:creationId xmlns:a16="http://schemas.microsoft.com/office/drawing/2014/main" xmlns="" id="{1C27A377-0B1D-4134-AB6B-F655D6A5311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25" name="Text Box 3">
          <a:extLst>
            <a:ext uri="{FF2B5EF4-FFF2-40B4-BE49-F238E27FC236}">
              <a16:creationId xmlns:a16="http://schemas.microsoft.com/office/drawing/2014/main" xmlns="" id="{AAC0B8E4-FCAE-4B9E-9F34-678944B9F16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26" name="Text Box 3">
          <a:extLst>
            <a:ext uri="{FF2B5EF4-FFF2-40B4-BE49-F238E27FC236}">
              <a16:creationId xmlns:a16="http://schemas.microsoft.com/office/drawing/2014/main" xmlns="" id="{F041A92A-A7FE-4084-BA97-E51BE3374D4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27" name="Text Box 3">
          <a:extLst>
            <a:ext uri="{FF2B5EF4-FFF2-40B4-BE49-F238E27FC236}">
              <a16:creationId xmlns:a16="http://schemas.microsoft.com/office/drawing/2014/main" xmlns="" id="{178B268C-006D-4532-B633-E6B42F807AD5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28" name="Text Box 3">
          <a:extLst>
            <a:ext uri="{FF2B5EF4-FFF2-40B4-BE49-F238E27FC236}">
              <a16:creationId xmlns:a16="http://schemas.microsoft.com/office/drawing/2014/main" xmlns="" id="{1B6018E3-5E57-45BF-B7F9-C7691DD52170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29" name="Text Box 3">
          <a:extLst>
            <a:ext uri="{FF2B5EF4-FFF2-40B4-BE49-F238E27FC236}">
              <a16:creationId xmlns:a16="http://schemas.microsoft.com/office/drawing/2014/main" xmlns="" id="{B1CB63B8-6F25-494D-A966-08B3FAD1CADD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30" name="Text Box 3">
          <a:extLst>
            <a:ext uri="{FF2B5EF4-FFF2-40B4-BE49-F238E27FC236}">
              <a16:creationId xmlns:a16="http://schemas.microsoft.com/office/drawing/2014/main" xmlns="" id="{B5317E55-91F6-44F4-81B4-B46B93945F41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31" name="Text Box 3">
          <a:extLst>
            <a:ext uri="{FF2B5EF4-FFF2-40B4-BE49-F238E27FC236}">
              <a16:creationId xmlns:a16="http://schemas.microsoft.com/office/drawing/2014/main" xmlns="" id="{4BB16527-2A45-49E9-ABDB-3F9D3A8F6C27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32" name="Text Box 3">
          <a:extLst>
            <a:ext uri="{FF2B5EF4-FFF2-40B4-BE49-F238E27FC236}">
              <a16:creationId xmlns:a16="http://schemas.microsoft.com/office/drawing/2014/main" xmlns="" id="{19B39062-47B4-4FDD-8520-67AA52BE8F95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33" name="Text Box 3">
          <a:extLst>
            <a:ext uri="{FF2B5EF4-FFF2-40B4-BE49-F238E27FC236}">
              <a16:creationId xmlns:a16="http://schemas.microsoft.com/office/drawing/2014/main" xmlns="" id="{917E28DC-EB38-4516-A0CC-9957F73DD499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34" name="Text Box 3">
          <a:extLst>
            <a:ext uri="{FF2B5EF4-FFF2-40B4-BE49-F238E27FC236}">
              <a16:creationId xmlns:a16="http://schemas.microsoft.com/office/drawing/2014/main" xmlns="" id="{569BCD9C-3249-4413-A8C7-884542697EE6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35" name="Text Box 3">
          <a:extLst>
            <a:ext uri="{FF2B5EF4-FFF2-40B4-BE49-F238E27FC236}">
              <a16:creationId xmlns:a16="http://schemas.microsoft.com/office/drawing/2014/main" xmlns="" id="{269DBFB9-15DA-4E3C-8550-55D59AB51D52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36" name="Text Box 3">
          <a:extLst>
            <a:ext uri="{FF2B5EF4-FFF2-40B4-BE49-F238E27FC236}">
              <a16:creationId xmlns:a16="http://schemas.microsoft.com/office/drawing/2014/main" xmlns="" id="{2009DA58-3F11-43AF-8CB7-372127C50A8E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37" name="Text Box 3">
          <a:extLst>
            <a:ext uri="{FF2B5EF4-FFF2-40B4-BE49-F238E27FC236}">
              <a16:creationId xmlns:a16="http://schemas.microsoft.com/office/drawing/2014/main" xmlns="" id="{F3A47086-19DD-4D87-B3F2-5691A7664DA4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38" name="Text Box 3">
          <a:extLst>
            <a:ext uri="{FF2B5EF4-FFF2-40B4-BE49-F238E27FC236}">
              <a16:creationId xmlns:a16="http://schemas.microsoft.com/office/drawing/2014/main" xmlns="" id="{0EE4FCE3-0328-498A-BC4B-7CD8A050873E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39" name="Text Box 3">
          <a:extLst>
            <a:ext uri="{FF2B5EF4-FFF2-40B4-BE49-F238E27FC236}">
              <a16:creationId xmlns:a16="http://schemas.microsoft.com/office/drawing/2014/main" xmlns="" id="{16783103-5C0C-4731-8910-474C657BF10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40" name="Text Box 3">
          <a:extLst>
            <a:ext uri="{FF2B5EF4-FFF2-40B4-BE49-F238E27FC236}">
              <a16:creationId xmlns:a16="http://schemas.microsoft.com/office/drawing/2014/main" xmlns="" id="{9BD9097B-854E-4B0B-995C-A53AF328FAA2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41" name="Text Box 3">
          <a:extLst>
            <a:ext uri="{FF2B5EF4-FFF2-40B4-BE49-F238E27FC236}">
              <a16:creationId xmlns:a16="http://schemas.microsoft.com/office/drawing/2014/main" xmlns="" id="{791F9853-FBF8-41FE-8BE6-957BDDB631E0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042" name="Text Box 3">
          <a:extLst>
            <a:ext uri="{FF2B5EF4-FFF2-40B4-BE49-F238E27FC236}">
              <a16:creationId xmlns:a16="http://schemas.microsoft.com/office/drawing/2014/main" xmlns="" id="{C35D6F1C-BA52-4E1A-A46A-CEC33B8CF28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637</xdr:row>
      <xdr:rowOff>0</xdr:rowOff>
    </xdr:from>
    <xdr:ext cx="30480" cy="30480"/>
    <xdr:pic>
      <xdr:nvPicPr>
        <xdr:cNvPr id="3043" name="Picture 8">
          <a:extLst>
            <a:ext uri="{FF2B5EF4-FFF2-40B4-BE49-F238E27FC236}">
              <a16:creationId xmlns:a16="http://schemas.microsoft.com/office/drawing/2014/main" xmlns="" id="{2CDE55BA-41F8-4739-B57A-59F2B816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1132" y="180443605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</xdr:colOff>
      <xdr:row>637</xdr:row>
      <xdr:rowOff>0</xdr:rowOff>
    </xdr:from>
    <xdr:ext cx="0" cy="30480"/>
    <xdr:pic>
      <xdr:nvPicPr>
        <xdr:cNvPr id="3044" name="Picture 8">
          <a:extLst>
            <a:ext uri="{FF2B5EF4-FFF2-40B4-BE49-F238E27FC236}">
              <a16:creationId xmlns:a16="http://schemas.microsoft.com/office/drawing/2014/main" xmlns="" id="{F83E382A-DC9B-47B8-922C-ED0CFC90F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6372" y="180443605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45" name="Text Box 3">
          <a:extLst>
            <a:ext uri="{FF2B5EF4-FFF2-40B4-BE49-F238E27FC236}">
              <a16:creationId xmlns:a16="http://schemas.microsoft.com/office/drawing/2014/main" xmlns="" id="{50DBDCEC-C27E-42E3-96A3-3AE3D206F2A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46" name="Text Box 3">
          <a:extLst>
            <a:ext uri="{FF2B5EF4-FFF2-40B4-BE49-F238E27FC236}">
              <a16:creationId xmlns:a16="http://schemas.microsoft.com/office/drawing/2014/main" xmlns="" id="{52906511-0670-4056-A0AA-1148989592A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47" name="Text Box 3">
          <a:extLst>
            <a:ext uri="{FF2B5EF4-FFF2-40B4-BE49-F238E27FC236}">
              <a16:creationId xmlns:a16="http://schemas.microsoft.com/office/drawing/2014/main" xmlns="" id="{F6A93562-D99E-4E94-A107-A415AF59D5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48" name="Text Box 3">
          <a:extLst>
            <a:ext uri="{FF2B5EF4-FFF2-40B4-BE49-F238E27FC236}">
              <a16:creationId xmlns:a16="http://schemas.microsoft.com/office/drawing/2014/main" xmlns="" id="{510CBDD7-03F4-4671-9C10-C674D882C9E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49" name="Text Box 3">
          <a:extLst>
            <a:ext uri="{FF2B5EF4-FFF2-40B4-BE49-F238E27FC236}">
              <a16:creationId xmlns:a16="http://schemas.microsoft.com/office/drawing/2014/main" xmlns="" id="{233CAEA2-34C9-4A3C-954A-1C2486E642A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50" name="Text Box 3">
          <a:extLst>
            <a:ext uri="{FF2B5EF4-FFF2-40B4-BE49-F238E27FC236}">
              <a16:creationId xmlns:a16="http://schemas.microsoft.com/office/drawing/2014/main" xmlns="" id="{F175E614-BCF8-44A7-AB82-50AE5BCE631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51" name="Text Box 3">
          <a:extLst>
            <a:ext uri="{FF2B5EF4-FFF2-40B4-BE49-F238E27FC236}">
              <a16:creationId xmlns:a16="http://schemas.microsoft.com/office/drawing/2014/main" xmlns="" id="{60EDF315-7526-4CAB-9CA3-CDB75DBDE0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52" name="Text Box 3">
          <a:extLst>
            <a:ext uri="{FF2B5EF4-FFF2-40B4-BE49-F238E27FC236}">
              <a16:creationId xmlns:a16="http://schemas.microsoft.com/office/drawing/2014/main" xmlns="" id="{4246DEBD-26CD-4A20-BB5B-670FDAF5993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53" name="Text Box 3">
          <a:extLst>
            <a:ext uri="{FF2B5EF4-FFF2-40B4-BE49-F238E27FC236}">
              <a16:creationId xmlns:a16="http://schemas.microsoft.com/office/drawing/2014/main" xmlns="" id="{BE7744A1-59ED-421F-98F8-DCB3BC413BA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54" name="Text Box 3">
          <a:extLst>
            <a:ext uri="{FF2B5EF4-FFF2-40B4-BE49-F238E27FC236}">
              <a16:creationId xmlns:a16="http://schemas.microsoft.com/office/drawing/2014/main" xmlns="" id="{E77C6BA2-CED3-4680-B404-F89B7C243F7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55" name="Text Box 3">
          <a:extLst>
            <a:ext uri="{FF2B5EF4-FFF2-40B4-BE49-F238E27FC236}">
              <a16:creationId xmlns:a16="http://schemas.microsoft.com/office/drawing/2014/main" xmlns="" id="{0DDD1874-251E-46F6-82EE-5A5AB48B601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56" name="Text Box 3">
          <a:extLst>
            <a:ext uri="{FF2B5EF4-FFF2-40B4-BE49-F238E27FC236}">
              <a16:creationId xmlns:a16="http://schemas.microsoft.com/office/drawing/2014/main" xmlns="" id="{D32E27B0-C330-43BD-AD93-33BBED562A7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57" name="Text Box 3">
          <a:extLst>
            <a:ext uri="{FF2B5EF4-FFF2-40B4-BE49-F238E27FC236}">
              <a16:creationId xmlns:a16="http://schemas.microsoft.com/office/drawing/2014/main" xmlns="" id="{394CA4E7-0513-407B-8A29-F961ED0AED6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58" name="Text Box 3">
          <a:extLst>
            <a:ext uri="{FF2B5EF4-FFF2-40B4-BE49-F238E27FC236}">
              <a16:creationId xmlns:a16="http://schemas.microsoft.com/office/drawing/2014/main" xmlns="" id="{3F161DFA-89C1-4536-8068-0D43B819CAA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59" name="Text Box 3">
          <a:extLst>
            <a:ext uri="{FF2B5EF4-FFF2-40B4-BE49-F238E27FC236}">
              <a16:creationId xmlns:a16="http://schemas.microsoft.com/office/drawing/2014/main" xmlns="" id="{5FD1BB6E-D5F1-4314-A44C-09D2E02EF96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60" name="Text Box 3">
          <a:extLst>
            <a:ext uri="{FF2B5EF4-FFF2-40B4-BE49-F238E27FC236}">
              <a16:creationId xmlns:a16="http://schemas.microsoft.com/office/drawing/2014/main" xmlns="" id="{D53ABBC6-658E-4F4A-9DA9-42D8F651774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61" name="Text Box 3">
          <a:extLst>
            <a:ext uri="{FF2B5EF4-FFF2-40B4-BE49-F238E27FC236}">
              <a16:creationId xmlns:a16="http://schemas.microsoft.com/office/drawing/2014/main" xmlns="" id="{2D6CA6D7-3772-423C-AE10-15DDC47BEE6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62" name="Text Box 3">
          <a:extLst>
            <a:ext uri="{FF2B5EF4-FFF2-40B4-BE49-F238E27FC236}">
              <a16:creationId xmlns:a16="http://schemas.microsoft.com/office/drawing/2014/main" xmlns="" id="{6817B734-E72A-48C4-AA9D-654C2570645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63" name="Text Box 3">
          <a:extLst>
            <a:ext uri="{FF2B5EF4-FFF2-40B4-BE49-F238E27FC236}">
              <a16:creationId xmlns:a16="http://schemas.microsoft.com/office/drawing/2014/main" xmlns="" id="{75F051D7-A0B8-4185-A387-11F686C17F1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64" name="Text Box 3">
          <a:extLst>
            <a:ext uri="{FF2B5EF4-FFF2-40B4-BE49-F238E27FC236}">
              <a16:creationId xmlns:a16="http://schemas.microsoft.com/office/drawing/2014/main" xmlns="" id="{1A1B70B2-FCFE-4B9A-94B8-E8F76DE216A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65" name="Text Box 3">
          <a:extLst>
            <a:ext uri="{FF2B5EF4-FFF2-40B4-BE49-F238E27FC236}">
              <a16:creationId xmlns:a16="http://schemas.microsoft.com/office/drawing/2014/main" xmlns="" id="{7E21B20E-A502-44BC-9946-13036E0585B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66" name="Text Box 3">
          <a:extLst>
            <a:ext uri="{FF2B5EF4-FFF2-40B4-BE49-F238E27FC236}">
              <a16:creationId xmlns:a16="http://schemas.microsoft.com/office/drawing/2014/main" xmlns="" id="{B432C3B6-0EF1-4DC6-9257-C152CF9AAF3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67" name="Text Box 3">
          <a:extLst>
            <a:ext uri="{FF2B5EF4-FFF2-40B4-BE49-F238E27FC236}">
              <a16:creationId xmlns:a16="http://schemas.microsoft.com/office/drawing/2014/main" xmlns="" id="{5173548A-612E-4BD3-8EA5-B7D6E9771A2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68" name="Text Box 3">
          <a:extLst>
            <a:ext uri="{FF2B5EF4-FFF2-40B4-BE49-F238E27FC236}">
              <a16:creationId xmlns:a16="http://schemas.microsoft.com/office/drawing/2014/main" xmlns="" id="{1B87320E-B7A6-4400-B3B1-C58ED475B50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69" name="Text Box 3">
          <a:extLst>
            <a:ext uri="{FF2B5EF4-FFF2-40B4-BE49-F238E27FC236}">
              <a16:creationId xmlns:a16="http://schemas.microsoft.com/office/drawing/2014/main" xmlns="" id="{5EB0C9FD-5A4C-4D78-89BD-C9153B7E550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70" name="Text Box 3">
          <a:extLst>
            <a:ext uri="{FF2B5EF4-FFF2-40B4-BE49-F238E27FC236}">
              <a16:creationId xmlns:a16="http://schemas.microsoft.com/office/drawing/2014/main" xmlns="" id="{C273CAE9-4474-46ED-AA1F-8112EE98FA7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71" name="Text Box 3">
          <a:extLst>
            <a:ext uri="{FF2B5EF4-FFF2-40B4-BE49-F238E27FC236}">
              <a16:creationId xmlns:a16="http://schemas.microsoft.com/office/drawing/2014/main" xmlns="" id="{3F70FA83-3510-4BA9-91F2-D049029F3C9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72" name="Text Box 3">
          <a:extLst>
            <a:ext uri="{FF2B5EF4-FFF2-40B4-BE49-F238E27FC236}">
              <a16:creationId xmlns:a16="http://schemas.microsoft.com/office/drawing/2014/main" xmlns="" id="{82DF8F37-BD03-4F23-88A1-9C305E2ACA4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73" name="Text Box 3">
          <a:extLst>
            <a:ext uri="{FF2B5EF4-FFF2-40B4-BE49-F238E27FC236}">
              <a16:creationId xmlns:a16="http://schemas.microsoft.com/office/drawing/2014/main" xmlns="" id="{4A25FFD4-7788-4583-8B47-10B9A8D1B2A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74" name="Text Box 3">
          <a:extLst>
            <a:ext uri="{FF2B5EF4-FFF2-40B4-BE49-F238E27FC236}">
              <a16:creationId xmlns:a16="http://schemas.microsoft.com/office/drawing/2014/main" xmlns="" id="{7B7F1D62-3935-4446-BA61-E23A30C7925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xmlns="" id="{C47AA454-DB05-489F-9228-3E7B8A5C485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76" name="Text Box 3">
          <a:extLst>
            <a:ext uri="{FF2B5EF4-FFF2-40B4-BE49-F238E27FC236}">
              <a16:creationId xmlns:a16="http://schemas.microsoft.com/office/drawing/2014/main" xmlns="" id="{BF88FEA3-9098-4182-B084-943A617235D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77" name="Text Box 3">
          <a:extLst>
            <a:ext uri="{FF2B5EF4-FFF2-40B4-BE49-F238E27FC236}">
              <a16:creationId xmlns:a16="http://schemas.microsoft.com/office/drawing/2014/main" xmlns="" id="{8796DF9E-55CB-4D83-A0D0-4D1D88C30EF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78" name="Text Box 3">
          <a:extLst>
            <a:ext uri="{FF2B5EF4-FFF2-40B4-BE49-F238E27FC236}">
              <a16:creationId xmlns:a16="http://schemas.microsoft.com/office/drawing/2014/main" xmlns="" id="{C8A469EF-E893-4747-BE08-D286290F388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79" name="Text Box 3">
          <a:extLst>
            <a:ext uri="{FF2B5EF4-FFF2-40B4-BE49-F238E27FC236}">
              <a16:creationId xmlns:a16="http://schemas.microsoft.com/office/drawing/2014/main" xmlns="" id="{60BDA4E2-EC06-40E4-820C-9E0E28EE4B8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80" name="Text Box 3">
          <a:extLst>
            <a:ext uri="{FF2B5EF4-FFF2-40B4-BE49-F238E27FC236}">
              <a16:creationId xmlns:a16="http://schemas.microsoft.com/office/drawing/2014/main" xmlns="" id="{480C8475-668E-4355-A664-5DC73F33D28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81" name="Text Box 3">
          <a:extLst>
            <a:ext uri="{FF2B5EF4-FFF2-40B4-BE49-F238E27FC236}">
              <a16:creationId xmlns:a16="http://schemas.microsoft.com/office/drawing/2014/main" xmlns="" id="{67672AC5-CA7C-4021-B262-41F73C84CD5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82" name="Text Box 3">
          <a:extLst>
            <a:ext uri="{FF2B5EF4-FFF2-40B4-BE49-F238E27FC236}">
              <a16:creationId xmlns:a16="http://schemas.microsoft.com/office/drawing/2014/main" xmlns="" id="{D43CF88F-3ED2-43C2-8011-114EFEC1DD9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83" name="Text Box 3">
          <a:extLst>
            <a:ext uri="{FF2B5EF4-FFF2-40B4-BE49-F238E27FC236}">
              <a16:creationId xmlns:a16="http://schemas.microsoft.com/office/drawing/2014/main" xmlns="" id="{D5A47FBE-DB4B-4672-A8CA-9AF11E47BF3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84" name="Text Box 3">
          <a:extLst>
            <a:ext uri="{FF2B5EF4-FFF2-40B4-BE49-F238E27FC236}">
              <a16:creationId xmlns:a16="http://schemas.microsoft.com/office/drawing/2014/main" xmlns="" id="{F80B534A-440B-4353-A951-AA76A186D2A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85" name="Text Box 3">
          <a:extLst>
            <a:ext uri="{FF2B5EF4-FFF2-40B4-BE49-F238E27FC236}">
              <a16:creationId xmlns:a16="http://schemas.microsoft.com/office/drawing/2014/main" xmlns="" id="{41414D9C-C657-4E03-91BF-259F59B3778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86" name="Text Box 3">
          <a:extLst>
            <a:ext uri="{FF2B5EF4-FFF2-40B4-BE49-F238E27FC236}">
              <a16:creationId xmlns:a16="http://schemas.microsoft.com/office/drawing/2014/main" xmlns="" id="{60184878-BF94-484B-9474-879DD243A18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87" name="Text Box 3">
          <a:extLst>
            <a:ext uri="{FF2B5EF4-FFF2-40B4-BE49-F238E27FC236}">
              <a16:creationId xmlns:a16="http://schemas.microsoft.com/office/drawing/2014/main" xmlns="" id="{5CF37644-6605-43C8-9B7A-0536D0A9C81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88" name="Text Box 3">
          <a:extLst>
            <a:ext uri="{FF2B5EF4-FFF2-40B4-BE49-F238E27FC236}">
              <a16:creationId xmlns:a16="http://schemas.microsoft.com/office/drawing/2014/main" xmlns="" id="{19814456-E930-4FEE-84EC-8720A34202F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89" name="Text Box 3">
          <a:extLst>
            <a:ext uri="{FF2B5EF4-FFF2-40B4-BE49-F238E27FC236}">
              <a16:creationId xmlns:a16="http://schemas.microsoft.com/office/drawing/2014/main" xmlns="" id="{7791AB6F-8932-4D42-B33E-CDE8C6D644C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90" name="Text Box 3">
          <a:extLst>
            <a:ext uri="{FF2B5EF4-FFF2-40B4-BE49-F238E27FC236}">
              <a16:creationId xmlns:a16="http://schemas.microsoft.com/office/drawing/2014/main" xmlns="" id="{704DDAAF-2527-49B2-94AF-4DCA39B977C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91" name="Text Box 3">
          <a:extLst>
            <a:ext uri="{FF2B5EF4-FFF2-40B4-BE49-F238E27FC236}">
              <a16:creationId xmlns:a16="http://schemas.microsoft.com/office/drawing/2014/main" xmlns="" id="{A0920985-C1F5-4EF4-AC5E-43CCBAF0247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92" name="Text Box 3">
          <a:extLst>
            <a:ext uri="{FF2B5EF4-FFF2-40B4-BE49-F238E27FC236}">
              <a16:creationId xmlns:a16="http://schemas.microsoft.com/office/drawing/2014/main" xmlns="" id="{632F27E6-F786-4915-8968-65686B9E233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93" name="Text Box 3">
          <a:extLst>
            <a:ext uri="{FF2B5EF4-FFF2-40B4-BE49-F238E27FC236}">
              <a16:creationId xmlns:a16="http://schemas.microsoft.com/office/drawing/2014/main" xmlns="" id="{D6EA607C-A0CD-4D78-8CF2-FAD6A30C330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94" name="Text Box 3">
          <a:extLst>
            <a:ext uri="{FF2B5EF4-FFF2-40B4-BE49-F238E27FC236}">
              <a16:creationId xmlns:a16="http://schemas.microsoft.com/office/drawing/2014/main" xmlns="" id="{85DDB513-0D3F-4D00-9696-A2BD422D4D2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95" name="Text Box 3">
          <a:extLst>
            <a:ext uri="{FF2B5EF4-FFF2-40B4-BE49-F238E27FC236}">
              <a16:creationId xmlns:a16="http://schemas.microsoft.com/office/drawing/2014/main" xmlns="" id="{F7E2BFF9-139D-4878-B0D2-F943CB20938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96" name="Text Box 3">
          <a:extLst>
            <a:ext uri="{FF2B5EF4-FFF2-40B4-BE49-F238E27FC236}">
              <a16:creationId xmlns:a16="http://schemas.microsoft.com/office/drawing/2014/main" xmlns="" id="{164293EC-FEEB-4D18-9A9B-4A6C728B95C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097" name="Text Box 3">
          <a:extLst>
            <a:ext uri="{FF2B5EF4-FFF2-40B4-BE49-F238E27FC236}">
              <a16:creationId xmlns:a16="http://schemas.microsoft.com/office/drawing/2014/main" xmlns="" id="{41D86AF4-7928-4758-B4F0-19206C1632F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98" name="Text Box 3">
          <a:extLst>
            <a:ext uri="{FF2B5EF4-FFF2-40B4-BE49-F238E27FC236}">
              <a16:creationId xmlns:a16="http://schemas.microsoft.com/office/drawing/2014/main" xmlns="" id="{6DE92BFD-2224-4115-B6E8-C8380D7AB3F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099" name="Text Box 3">
          <a:extLst>
            <a:ext uri="{FF2B5EF4-FFF2-40B4-BE49-F238E27FC236}">
              <a16:creationId xmlns:a16="http://schemas.microsoft.com/office/drawing/2014/main" xmlns="" id="{2FBD871C-3FC0-4C62-BF8E-1597CAA5662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00" name="Text Box 3">
          <a:extLst>
            <a:ext uri="{FF2B5EF4-FFF2-40B4-BE49-F238E27FC236}">
              <a16:creationId xmlns:a16="http://schemas.microsoft.com/office/drawing/2014/main" xmlns="" id="{97EF50B6-3D96-4363-8D65-6DA0F8C8B5A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01" name="Text Box 3">
          <a:extLst>
            <a:ext uri="{FF2B5EF4-FFF2-40B4-BE49-F238E27FC236}">
              <a16:creationId xmlns:a16="http://schemas.microsoft.com/office/drawing/2014/main" xmlns="" id="{C09E8D0E-CE6C-449B-A6DF-5A95D010EB9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02" name="Text Box 3">
          <a:extLst>
            <a:ext uri="{FF2B5EF4-FFF2-40B4-BE49-F238E27FC236}">
              <a16:creationId xmlns:a16="http://schemas.microsoft.com/office/drawing/2014/main" xmlns="" id="{5926EA1F-B8DF-4F8E-B9C5-44EBCB47396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03" name="Text Box 3">
          <a:extLst>
            <a:ext uri="{FF2B5EF4-FFF2-40B4-BE49-F238E27FC236}">
              <a16:creationId xmlns:a16="http://schemas.microsoft.com/office/drawing/2014/main" xmlns="" id="{A2F5E252-79D5-427E-AE83-83445F93408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04" name="Text Box 3">
          <a:extLst>
            <a:ext uri="{FF2B5EF4-FFF2-40B4-BE49-F238E27FC236}">
              <a16:creationId xmlns:a16="http://schemas.microsoft.com/office/drawing/2014/main" xmlns="" id="{C998F785-AC03-425B-A8B8-05633748505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05" name="Text Box 3">
          <a:extLst>
            <a:ext uri="{FF2B5EF4-FFF2-40B4-BE49-F238E27FC236}">
              <a16:creationId xmlns:a16="http://schemas.microsoft.com/office/drawing/2014/main" xmlns="" id="{51F719B3-309E-4FC9-95E7-5833BAD2A7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06" name="Text Box 3">
          <a:extLst>
            <a:ext uri="{FF2B5EF4-FFF2-40B4-BE49-F238E27FC236}">
              <a16:creationId xmlns:a16="http://schemas.microsoft.com/office/drawing/2014/main" xmlns="" id="{94677B34-4710-444B-AE34-C13F10E6CC3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07" name="Text Box 3">
          <a:extLst>
            <a:ext uri="{FF2B5EF4-FFF2-40B4-BE49-F238E27FC236}">
              <a16:creationId xmlns:a16="http://schemas.microsoft.com/office/drawing/2014/main" xmlns="" id="{C19B13A9-3987-4B2E-9898-32516C197D2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08" name="Text Box 3">
          <a:extLst>
            <a:ext uri="{FF2B5EF4-FFF2-40B4-BE49-F238E27FC236}">
              <a16:creationId xmlns:a16="http://schemas.microsoft.com/office/drawing/2014/main" xmlns="" id="{0FB7A39E-3A32-4EA3-A10D-730D9A3E3A5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09" name="Text Box 3">
          <a:extLst>
            <a:ext uri="{FF2B5EF4-FFF2-40B4-BE49-F238E27FC236}">
              <a16:creationId xmlns:a16="http://schemas.microsoft.com/office/drawing/2014/main" xmlns="" id="{79E6A9B5-4CB7-4048-B84B-CAF8B8C43F8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10" name="Text Box 3">
          <a:extLst>
            <a:ext uri="{FF2B5EF4-FFF2-40B4-BE49-F238E27FC236}">
              <a16:creationId xmlns:a16="http://schemas.microsoft.com/office/drawing/2014/main" xmlns="" id="{9C099BBB-C76B-4A63-BA8F-D5EFBE4787E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11" name="Text Box 3">
          <a:extLst>
            <a:ext uri="{FF2B5EF4-FFF2-40B4-BE49-F238E27FC236}">
              <a16:creationId xmlns:a16="http://schemas.microsoft.com/office/drawing/2014/main" xmlns="" id="{D9132112-03D4-4996-8AF2-925CD9601BD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12" name="Text Box 3">
          <a:extLst>
            <a:ext uri="{FF2B5EF4-FFF2-40B4-BE49-F238E27FC236}">
              <a16:creationId xmlns:a16="http://schemas.microsoft.com/office/drawing/2014/main" xmlns="" id="{996AA2BA-3606-4FD4-8895-F273846DC25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13" name="Text Box 3">
          <a:extLst>
            <a:ext uri="{FF2B5EF4-FFF2-40B4-BE49-F238E27FC236}">
              <a16:creationId xmlns:a16="http://schemas.microsoft.com/office/drawing/2014/main" xmlns="" id="{A568DFE7-169D-4E58-BFE1-4D153A3190C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14" name="Text Box 3">
          <a:extLst>
            <a:ext uri="{FF2B5EF4-FFF2-40B4-BE49-F238E27FC236}">
              <a16:creationId xmlns:a16="http://schemas.microsoft.com/office/drawing/2014/main" xmlns="" id="{4DBDD105-8063-4208-9396-A10A5EA1AFF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15" name="Text Box 3">
          <a:extLst>
            <a:ext uri="{FF2B5EF4-FFF2-40B4-BE49-F238E27FC236}">
              <a16:creationId xmlns:a16="http://schemas.microsoft.com/office/drawing/2014/main" xmlns="" id="{DB1A9E0B-F166-4E93-9D52-C4B54A28083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16" name="Text Box 3">
          <a:extLst>
            <a:ext uri="{FF2B5EF4-FFF2-40B4-BE49-F238E27FC236}">
              <a16:creationId xmlns:a16="http://schemas.microsoft.com/office/drawing/2014/main" xmlns="" id="{9F727F40-3B82-4A28-A489-B9FB90686FC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17" name="Text Box 3">
          <a:extLst>
            <a:ext uri="{FF2B5EF4-FFF2-40B4-BE49-F238E27FC236}">
              <a16:creationId xmlns:a16="http://schemas.microsoft.com/office/drawing/2014/main" xmlns="" id="{D9649234-5EB4-48A4-8071-92BA8148E52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18" name="Text Box 3">
          <a:extLst>
            <a:ext uri="{FF2B5EF4-FFF2-40B4-BE49-F238E27FC236}">
              <a16:creationId xmlns:a16="http://schemas.microsoft.com/office/drawing/2014/main" xmlns="" id="{CED303FB-969A-417D-8023-FB5B81B95D3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19" name="Text Box 3">
          <a:extLst>
            <a:ext uri="{FF2B5EF4-FFF2-40B4-BE49-F238E27FC236}">
              <a16:creationId xmlns:a16="http://schemas.microsoft.com/office/drawing/2014/main" xmlns="" id="{41B737F5-4C8E-41D3-8EA9-EE2FD90BF9F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20" name="Text Box 3">
          <a:extLst>
            <a:ext uri="{FF2B5EF4-FFF2-40B4-BE49-F238E27FC236}">
              <a16:creationId xmlns:a16="http://schemas.microsoft.com/office/drawing/2014/main" xmlns="" id="{10BD9BE4-F05B-4374-9134-FE5DFFD71D0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21" name="Text Box 3">
          <a:extLst>
            <a:ext uri="{FF2B5EF4-FFF2-40B4-BE49-F238E27FC236}">
              <a16:creationId xmlns:a16="http://schemas.microsoft.com/office/drawing/2014/main" xmlns="" id="{C9F0FF72-332F-487F-B63C-2B4CC6540C0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22" name="Text Box 3">
          <a:extLst>
            <a:ext uri="{FF2B5EF4-FFF2-40B4-BE49-F238E27FC236}">
              <a16:creationId xmlns:a16="http://schemas.microsoft.com/office/drawing/2014/main" xmlns="" id="{8A9ECB4F-282C-4ABB-B870-A8047F4E9A6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23" name="Text Box 3">
          <a:extLst>
            <a:ext uri="{FF2B5EF4-FFF2-40B4-BE49-F238E27FC236}">
              <a16:creationId xmlns:a16="http://schemas.microsoft.com/office/drawing/2014/main" xmlns="" id="{6EB5F3B1-275A-4CA6-BDC2-12500A460CD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24" name="Text Box 3">
          <a:extLst>
            <a:ext uri="{FF2B5EF4-FFF2-40B4-BE49-F238E27FC236}">
              <a16:creationId xmlns:a16="http://schemas.microsoft.com/office/drawing/2014/main" xmlns="" id="{CC4FF1C5-74B5-441F-ACB3-AB2A1B52E4B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25" name="Text Box 3">
          <a:extLst>
            <a:ext uri="{FF2B5EF4-FFF2-40B4-BE49-F238E27FC236}">
              <a16:creationId xmlns:a16="http://schemas.microsoft.com/office/drawing/2014/main" xmlns="" id="{0E831E68-11EA-4DFF-9876-85C9353DB49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26" name="Text Box 3">
          <a:extLst>
            <a:ext uri="{FF2B5EF4-FFF2-40B4-BE49-F238E27FC236}">
              <a16:creationId xmlns:a16="http://schemas.microsoft.com/office/drawing/2014/main" xmlns="" id="{CD1EBF08-64EA-4F16-A12C-56EEE4BD47B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27" name="Text Box 3">
          <a:extLst>
            <a:ext uri="{FF2B5EF4-FFF2-40B4-BE49-F238E27FC236}">
              <a16:creationId xmlns:a16="http://schemas.microsoft.com/office/drawing/2014/main" xmlns="" id="{E0B01C1F-1EBA-4AF8-97B0-CBE842E7A0A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28" name="Text Box 3">
          <a:extLst>
            <a:ext uri="{FF2B5EF4-FFF2-40B4-BE49-F238E27FC236}">
              <a16:creationId xmlns:a16="http://schemas.microsoft.com/office/drawing/2014/main" xmlns="" id="{B58CB79E-10CD-4F46-A715-21CAA113B1A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29" name="Text Box 3">
          <a:extLst>
            <a:ext uri="{FF2B5EF4-FFF2-40B4-BE49-F238E27FC236}">
              <a16:creationId xmlns:a16="http://schemas.microsoft.com/office/drawing/2014/main" xmlns="" id="{608845A6-4291-4402-A99A-541F2FA4043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30" name="Text Box 3">
          <a:extLst>
            <a:ext uri="{FF2B5EF4-FFF2-40B4-BE49-F238E27FC236}">
              <a16:creationId xmlns:a16="http://schemas.microsoft.com/office/drawing/2014/main" xmlns="" id="{160CA819-5D6B-4D8D-B420-49817A5DC78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31" name="Text Box 3">
          <a:extLst>
            <a:ext uri="{FF2B5EF4-FFF2-40B4-BE49-F238E27FC236}">
              <a16:creationId xmlns:a16="http://schemas.microsoft.com/office/drawing/2014/main" xmlns="" id="{3A573AAE-8647-4C92-B181-262609D4A5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132" name="Text Box 3">
          <a:extLst>
            <a:ext uri="{FF2B5EF4-FFF2-40B4-BE49-F238E27FC236}">
              <a16:creationId xmlns:a16="http://schemas.microsoft.com/office/drawing/2014/main" xmlns="" id="{98C1569D-6765-43ED-8373-B76A214D41DB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133" name="Text Box 3">
          <a:extLst>
            <a:ext uri="{FF2B5EF4-FFF2-40B4-BE49-F238E27FC236}">
              <a16:creationId xmlns:a16="http://schemas.microsoft.com/office/drawing/2014/main" xmlns="" id="{4AE80F3E-44AD-4C96-BD23-C7E28F975880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134" name="Text Box 3">
          <a:extLst>
            <a:ext uri="{FF2B5EF4-FFF2-40B4-BE49-F238E27FC236}">
              <a16:creationId xmlns:a16="http://schemas.microsoft.com/office/drawing/2014/main" xmlns="" id="{433D9857-AB7F-49D9-99EB-9F2FC76B6C3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135" name="Text Box 3">
          <a:extLst>
            <a:ext uri="{FF2B5EF4-FFF2-40B4-BE49-F238E27FC236}">
              <a16:creationId xmlns:a16="http://schemas.microsoft.com/office/drawing/2014/main" xmlns="" id="{2040BEB7-AACB-46FE-B66A-1A9FBAB4751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136" name="Text Box 3">
          <a:extLst>
            <a:ext uri="{FF2B5EF4-FFF2-40B4-BE49-F238E27FC236}">
              <a16:creationId xmlns:a16="http://schemas.microsoft.com/office/drawing/2014/main" xmlns="" id="{96A56A76-22DC-40EC-9298-C54E7839EA3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137" name="Text Box 3">
          <a:extLst>
            <a:ext uri="{FF2B5EF4-FFF2-40B4-BE49-F238E27FC236}">
              <a16:creationId xmlns:a16="http://schemas.microsoft.com/office/drawing/2014/main" xmlns="" id="{D5FEA5E3-E04E-466B-A2A9-2494526989A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138" name="Text Box 3">
          <a:extLst>
            <a:ext uri="{FF2B5EF4-FFF2-40B4-BE49-F238E27FC236}">
              <a16:creationId xmlns:a16="http://schemas.microsoft.com/office/drawing/2014/main" xmlns="" id="{3DDA2BC5-3DA6-4453-908A-DD672DD85D53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139" name="Text Box 3">
          <a:extLst>
            <a:ext uri="{FF2B5EF4-FFF2-40B4-BE49-F238E27FC236}">
              <a16:creationId xmlns:a16="http://schemas.microsoft.com/office/drawing/2014/main" xmlns="" id="{70A0C624-C497-4471-9884-6D1FCD0C624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140" name="Text Box 3">
          <a:extLst>
            <a:ext uri="{FF2B5EF4-FFF2-40B4-BE49-F238E27FC236}">
              <a16:creationId xmlns:a16="http://schemas.microsoft.com/office/drawing/2014/main" xmlns="" id="{ABA77071-526F-4373-9B6F-C999197D3C56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141" name="Text Box 3">
          <a:extLst>
            <a:ext uri="{FF2B5EF4-FFF2-40B4-BE49-F238E27FC236}">
              <a16:creationId xmlns:a16="http://schemas.microsoft.com/office/drawing/2014/main" xmlns="" id="{E555E09F-7AAC-4635-95C2-37FD460F136E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142" name="Text Box 3">
          <a:extLst>
            <a:ext uri="{FF2B5EF4-FFF2-40B4-BE49-F238E27FC236}">
              <a16:creationId xmlns:a16="http://schemas.microsoft.com/office/drawing/2014/main" xmlns="" id="{06433F8D-53FF-42A1-B933-C117E37D8A8B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143" name="Text Box 3">
          <a:extLst>
            <a:ext uri="{FF2B5EF4-FFF2-40B4-BE49-F238E27FC236}">
              <a16:creationId xmlns:a16="http://schemas.microsoft.com/office/drawing/2014/main" xmlns="" id="{2C204FDF-50CE-43BB-A936-48C3C3323A4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144" name="Text Box 3">
          <a:extLst>
            <a:ext uri="{FF2B5EF4-FFF2-40B4-BE49-F238E27FC236}">
              <a16:creationId xmlns:a16="http://schemas.microsoft.com/office/drawing/2014/main" xmlns="" id="{E459F9A7-9A31-4BA8-9D18-431B2B64A295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45" name="Text Box 3">
          <a:extLst>
            <a:ext uri="{FF2B5EF4-FFF2-40B4-BE49-F238E27FC236}">
              <a16:creationId xmlns:a16="http://schemas.microsoft.com/office/drawing/2014/main" xmlns="" id="{95E3FA80-71F6-4041-8FA4-C6EFA8198C3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46" name="Text Box 3">
          <a:extLst>
            <a:ext uri="{FF2B5EF4-FFF2-40B4-BE49-F238E27FC236}">
              <a16:creationId xmlns:a16="http://schemas.microsoft.com/office/drawing/2014/main" xmlns="" id="{3FA2787F-57D4-432B-AB7C-48E6C336966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47" name="Text Box 3">
          <a:extLst>
            <a:ext uri="{FF2B5EF4-FFF2-40B4-BE49-F238E27FC236}">
              <a16:creationId xmlns:a16="http://schemas.microsoft.com/office/drawing/2014/main" xmlns="" id="{97C0CC8A-0CE6-4C06-8A3A-6D8C7E2DF80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48" name="Text Box 3">
          <a:extLst>
            <a:ext uri="{FF2B5EF4-FFF2-40B4-BE49-F238E27FC236}">
              <a16:creationId xmlns:a16="http://schemas.microsoft.com/office/drawing/2014/main" xmlns="" id="{B897AA6A-25F4-470B-A132-043AADD90E1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49" name="Text Box 3">
          <a:extLst>
            <a:ext uri="{FF2B5EF4-FFF2-40B4-BE49-F238E27FC236}">
              <a16:creationId xmlns:a16="http://schemas.microsoft.com/office/drawing/2014/main" xmlns="" id="{800FA851-1FCD-4698-AD28-F58C2EDB91D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50" name="Text Box 3">
          <a:extLst>
            <a:ext uri="{FF2B5EF4-FFF2-40B4-BE49-F238E27FC236}">
              <a16:creationId xmlns:a16="http://schemas.microsoft.com/office/drawing/2014/main" xmlns="" id="{1C9A92FE-0A17-4605-AF14-DAE64881B62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51" name="Text Box 3">
          <a:extLst>
            <a:ext uri="{FF2B5EF4-FFF2-40B4-BE49-F238E27FC236}">
              <a16:creationId xmlns:a16="http://schemas.microsoft.com/office/drawing/2014/main" xmlns="" id="{F29733A3-4C81-43EB-8F11-3A9C485456D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52" name="Text Box 3">
          <a:extLst>
            <a:ext uri="{FF2B5EF4-FFF2-40B4-BE49-F238E27FC236}">
              <a16:creationId xmlns:a16="http://schemas.microsoft.com/office/drawing/2014/main" xmlns="" id="{4016D352-4973-4D0C-B76D-A948F501A05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53" name="Text Box 3">
          <a:extLst>
            <a:ext uri="{FF2B5EF4-FFF2-40B4-BE49-F238E27FC236}">
              <a16:creationId xmlns:a16="http://schemas.microsoft.com/office/drawing/2014/main" xmlns="" id="{C88F5A08-5227-40F5-9C92-B27F82BFD10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54" name="Text Box 3">
          <a:extLst>
            <a:ext uri="{FF2B5EF4-FFF2-40B4-BE49-F238E27FC236}">
              <a16:creationId xmlns:a16="http://schemas.microsoft.com/office/drawing/2014/main" xmlns="" id="{B0E5C666-EC38-413C-AACC-0CAED67EEB7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55" name="Text Box 3">
          <a:extLst>
            <a:ext uri="{FF2B5EF4-FFF2-40B4-BE49-F238E27FC236}">
              <a16:creationId xmlns:a16="http://schemas.microsoft.com/office/drawing/2014/main" xmlns="" id="{49C6C8AB-599F-4A3E-AF05-B0D49078324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56" name="Text Box 3">
          <a:extLst>
            <a:ext uri="{FF2B5EF4-FFF2-40B4-BE49-F238E27FC236}">
              <a16:creationId xmlns:a16="http://schemas.microsoft.com/office/drawing/2014/main" xmlns="" id="{B75B21B5-8744-4ED7-9C2D-E25542019B0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57" name="Text Box 3">
          <a:extLst>
            <a:ext uri="{FF2B5EF4-FFF2-40B4-BE49-F238E27FC236}">
              <a16:creationId xmlns:a16="http://schemas.microsoft.com/office/drawing/2014/main" xmlns="" id="{E0B1E764-2873-4BBA-89AB-94BBFEF64A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58" name="Text Box 3">
          <a:extLst>
            <a:ext uri="{FF2B5EF4-FFF2-40B4-BE49-F238E27FC236}">
              <a16:creationId xmlns:a16="http://schemas.microsoft.com/office/drawing/2014/main" xmlns="" id="{37A23121-A686-4F68-9509-73030A9C4EF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59" name="Text Box 3">
          <a:extLst>
            <a:ext uri="{FF2B5EF4-FFF2-40B4-BE49-F238E27FC236}">
              <a16:creationId xmlns:a16="http://schemas.microsoft.com/office/drawing/2014/main" xmlns="" id="{CC898AF3-1372-4BAF-A4B7-35CDF281B42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60" name="Text Box 3">
          <a:extLst>
            <a:ext uri="{FF2B5EF4-FFF2-40B4-BE49-F238E27FC236}">
              <a16:creationId xmlns:a16="http://schemas.microsoft.com/office/drawing/2014/main" xmlns="" id="{09E32426-C2AA-4FAE-B23A-A807CDAD78D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61" name="Text Box 3">
          <a:extLst>
            <a:ext uri="{FF2B5EF4-FFF2-40B4-BE49-F238E27FC236}">
              <a16:creationId xmlns:a16="http://schemas.microsoft.com/office/drawing/2014/main" xmlns="" id="{0F61082F-1E5A-4F69-98EF-8582CE84FA7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62" name="Text Box 3">
          <a:extLst>
            <a:ext uri="{FF2B5EF4-FFF2-40B4-BE49-F238E27FC236}">
              <a16:creationId xmlns:a16="http://schemas.microsoft.com/office/drawing/2014/main" xmlns="" id="{B1F2A96E-050D-40B0-A546-9377C78CEE0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63" name="Text Box 3">
          <a:extLst>
            <a:ext uri="{FF2B5EF4-FFF2-40B4-BE49-F238E27FC236}">
              <a16:creationId xmlns:a16="http://schemas.microsoft.com/office/drawing/2014/main" xmlns="" id="{3310B542-310F-4DEA-9BDA-60FBBE6866A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64" name="Text Box 3">
          <a:extLst>
            <a:ext uri="{FF2B5EF4-FFF2-40B4-BE49-F238E27FC236}">
              <a16:creationId xmlns:a16="http://schemas.microsoft.com/office/drawing/2014/main" xmlns="" id="{AED0931B-CBB8-4C32-837E-0DEFD5FE495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65" name="Text Box 3">
          <a:extLst>
            <a:ext uri="{FF2B5EF4-FFF2-40B4-BE49-F238E27FC236}">
              <a16:creationId xmlns:a16="http://schemas.microsoft.com/office/drawing/2014/main" xmlns="" id="{B4079A11-27F4-43C6-85A0-FE0ACA032AF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66" name="Text Box 3">
          <a:extLst>
            <a:ext uri="{FF2B5EF4-FFF2-40B4-BE49-F238E27FC236}">
              <a16:creationId xmlns:a16="http://schemas.microsoft.com/office/drawing/2014/main" xmlns="" id="{6648F0EB-48AC-4F9E-B7F8-8C3855DAE6F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67" name="Text Box 3">
          <a:extLst>
            <a:ext uri="{FF2B5EF4-FFF2-40B4-BE49-F238E27FC236}">
              <a16:creationId xmlns:a16="http://schemas.microsoft.com/office/drawing/2014/main" xmlns="" id="{811FADAC-2D3B-4D09-BD46-C09916E02B6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68" name="Text Box 3">
          <a:extLst>
            <a:ext uri="{FF2B5EF4-FFF2-40B4-BE49-F238E27FC236}">
              <a16:creationId xmlns:a16="http://schemas.microsoft.com/office/drawing/2014/main" xmlns="" id="{AC1A319F-F499-4FAF-B90A-66EF76EDC06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69" name="Text Box 3">
          <a:extLst>
            <a:ext uri="{FF2B5EF4-FFF2-40B4-BE49-F238E27FC236}">
              <a16:creationId xmlns:a16="http://schemas.microsoft.com/office/drawing/2014/main" xmlns="" id="{57EB5DCA-9B40-488A-90A5-AF148806939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70" name="Text Box 3">
          <a:extLst>
            <a:ext uri="{FF2B5EF4-FFF2-40B4-BE49-F238E27FC236}">
              <a16:creationId xmlns:a16="http://schemas.microsoft.com/office/drawing/2014/main" xmlns="" id="{ECB00715-1276-4A67-8DE3-06755B8CA3E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71" name="Text Box 3">
          <a:extLst>
            <a:ext uri="{FF2B5EF4-FFF2-40B4-BE49-F238E27FC236}">
              <a16:creationId xmlns:a16="http://schemas.microsoft.com/office/drawing/2014/main" xmlns="" id="{9AD26209-D1B9-4C6A-B609-F423AA44851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72" name="Text Box 3">
          <a:extLst>
            <a:ext uri="{FF2B5EF4-FFF2-40B4-BE49-F238E27FC236}">
              <a16:creationId xmlns:a16="http://schemas.microsoft.com/office/drawing/2014/main" xmlns="" id="{B44108E1-A507-484A-823B-196334F602D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73" name="Text Box 3">
          <a:extLst>
            <a:ext uri="{FF2B5EF4-FFF2-40B4-BE49-F238E27FC236}">
              <a16:creationId xmlns:a16="http://schemas.microsoft.com/office/drawing/2014/main" xmlns="" id="{9952BDAB-54EB-4088-9207-FC040D267A4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74" name="Text Box 3">
          <a:extLst>
            <a:ext uri="{FF2B5EF4-FFF2-40B4-BE49-F238E27FC236}">
              <a16:creationId xmlns:a16="http://schemas.microsoft.com/office/drawing/2014/main" xmlns="" id="{CA547C97-DDB6-44C8-9FD4-28DC0469DEA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75" name="Text Box 3">
          <a:extLst>
            <a:ext uri="{FF2B5EF4-FFF2-40B4-BE49-F238E27FC236}">
              <a16:creationId xmlns:a16="http://schemas.microsoft.com/office/drawing/2014/main" xmlns="" id="{AA33E297-88AF-4516-9FA8-B355611148C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76" name="Text Box 3">
          <a:extLst>
            <a:ext uri="{FF2B5EF4-FFF2-40B4-BE49-F238E27FC236}">
              <a16:creationId xmlns:a16="http://schemas.microsoft.com/office/drawing/2014/main" xmlns="" id="{BA0E743F-2E97-4FD0-814D-E5552F4A252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77" name="Text Box 3">
          <a:extLst>
            <a:ext uri="{FF2B5EF4-FFF2-40B4-BE49-F238E27FC236}">
              <a16:creationId xmlns:a16="http://schemas.microsoft.com/office/drawing/2014/main" xmlns="" id="{41576C79-1A65-41CF-B549-A8657D15A9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78" name="Text Box 3">
          <a:extLst>
            <a:ext uri="{FF2B5EF4-FFF2-40B4-BE49-F238E27FC236}">
              <a16:creationId xmlns:a16="http://schemas.microsoft.com/office/drawing/2014/main" xmlns="" id="{305A3C40-F0DB-4839-BDFE-6669B8E0109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79" name="Text Box 3">
          <a:extLst>
            <a:ext uri="{FF2B5EF4-FFF2-40B4-BE49-F238E27FC236}">
              <a16:creationId xmlns:a16="http://schemas.microsoft.com/office/drawing/2014/main" xmlns="" id="{450163E5-4171-453A-9CB0-E6D641D203A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80" name="Text Box 3">
          <a:extLst>
            <a:ext uri="{FF2B5EF4-FFF2-40B4-BE49-F238E27FC236}">
              <a16:creationId xmlns:a16="http://schemas.microsoft.com/office/drawing/2014/main" xmlns="" id="{6B08566B-05A1-4C21-B1DA-189B2C27E2D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81" name="Text Box 3">
          <a:extLst>
            <a:ext uri="{FF2B5EF4-FFF2-40B4-BE49-F238E27FC236}">
              <a16:creationId xmlns:a16="http://schemas.microsoft.com/office/drawing/2014/main" xmlns="" id="{D278EAA9-4E2B-4BEB-A637-87B081CF282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82" name="Text Box 3">
          <a:extLst>
            <a:ext uri="{FF2B5EF4-FFF2-40B4-BE49-F238E27FC236}">
              <a16:creationId xmlns:a16="http://schemas.microsoft.com/office/drawing/2014/main" xmlns="" id="{580F962F-E460-485F-A32B-71FAC05AE9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83" name="Text Box 3">
          <a:extLst>
            <a:ext uri="{FF2B5EF4-FFF2-40B4-BE49-F238E27FC236}">
              <a16:creationId xmlns:a16="http://schemas.microsoft.com/office/drawing/2014/main" xmlns="" id="{E65CC987-912C-4D6F-A6B5-57A6EB1BFC8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84" name="Text Box 3">
          <a:extLst>
            <a:ext uri="{FF2B5EF4-FFF2-40B4-BE49-F238E27FC236}">
              <a16:creationId xmlns:a16="http://schemas.microsoft.com/office/drawing/2014/main" xmlns="" id="{C7C695FA-AFDA-465D-BA11-0AEB28727AF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85" name="Text Box 3">
          <a:extLst>
            <a:ext uri="{FF2B5EF4-FFF2-40B4-BE49-F238E27FC236}">
              <a16:creationId xmlns:a16="http://schemas.microsoft.com/office/drawing/2014/main" xmlns="" id="{1EA10778-8E6E-46B8-B25B-0BB7225B135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86" name="Text Box 3">
          <a:extLst>
            <a:ext uri="{FF2B5EF4-FFF2-40B4-BE49-F238E27FC236}">
              <a16:creationId xmlns:a16="http://schemas.microsoft.com/office/drawing/2014/main" xmlns="" id="{E000199D-ACDF-4444-8CE7-009E6E3BA0C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87" name="Text Box 3">
          <a:extLst>
            <a:ext uri="{FF2B5EF4-FFF2-40B4-BE49-F238E27FC236}">
              <a16:creationId xmlns:a16="http://schemas.microsoft.com/office/drawing/2014/main" xmlns="" id="{06E42882-5567-4DC0-86A6-7A101918CD0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88" name="Text Box 3">
          <a:extLst>
            <a:ext uri="{FF2B5EF4-FFF2-40B4-BE49-F238E27FC236}">
              <a16:creationId xmlns:a16="http://schemas.microsoft.com/office/drawing/2014/main" xmlns="" id="{389DEF1F-A0EA-4D45-9C98-E41CFDEF1BA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89" name="Text Box 3">
          <a:extLst>
            <a:ext uri="{FF2B5EF4-FFF2-40B4-BE49-F238E27FC236}">
              <a16:creationId xmlns:a16="http://schemas.microsoft.com/office/drawing/2014/main" xmlns="" id="{EA38474A-C87E-4FC2-B063-801DB9943B5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xmlns="" id="{6FEA30F7-1B51-429F-A29A-7195A93921A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91" name="Text Box 3">
          <a:extLst>
            <a:ext uri="{FF2B5EF4-FFF2-40B4-BE49-F238E27FC236}">
              <a16:creationId xmlns:a16="http://schemas.microsoft.com/office/drawing/2014/main" xmlns="" id="{0F38A2F5-A4A6-47C5-9AEE-FBA0A8BA9F8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92" name="Text Box 3">
          <a:extLst>
            <a:ext uri="{FF2B5EF4-FFF2-40B4-BE49-F238E27FC236}">
              <a16:creationId xmlns:a16="http://schemas.microsoft.com/office/drawing/2014/main" xmlns="" id="{F24A6DFA-6FB9-4958-99C2-6B990B4F01E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93" name="Text Box 3">
          <a:extLst>
            <a:ext uri="{FF2B5EF4-FFF2-40B4-BE49-F238E27FC236}">
              <a16:creationId xmlns:a16="http://schemas.microsoft.com/office/drawing/2014/main" xmlns="" id="{CC431555-58BF-43F0-9664-DF6024B497E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94" name="Text Box 3">
          <a:extLst>
            <a:ext uri="{FF2B5EF4-FFF2-40B4-BE49-F238E27FC236}">
              <a16:creationId xmlns:a16="http://schemas.microsoft.com/office/drawing/2014/main" xmlns="" id="{E7482067-1FD2-4483-AE33-14FD603CC9F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95" name="Text Box 3">
          <a:extLst>
            <a:ext uri="{FF2B5EF4-FFF2-40B4-BE49-F238E27FC236}">
              <a16:creationId xmlns:a16="http://schemas.microsoft.com/office/drawing/2014/main" xmlns="" id="{5B3B7162-8030-4A0E-85E0-648115381F9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96" name="Text Box 3">
          <a:extLst>
            <a:ext uri="{FF2B5EF4-FFF2-40B4-BE49-F238E27FC236}">
              <a16:creationId xmlns:a16="http://schemas.microsoft.com/office/drawing/2014/main" xmlns="" id="{E9A6D51A-F463-4F76-A93A-FB280BCBE78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197" name="Text Box 3">
          <a:extLst>
            <a:ext uri="{FF2B5EF4-FFF2-40B4-BE49-F238E27FC236}">
              <a16:creationId xmlns:a16="http://schemas.microsoft.com/office/drawing/2014/main" xmlns="" id="{1B5AE43B-6780-4029-A0F8-EAB218D828C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98" name="Text Box 3">
          <a:extLst>
            <a:ext uri="{FF2B5EF4-FFF2-40B4-BE49-F238E27FC236}">
              <a16:creationId xmlns:a16="http://schemas.microsoft.com/office/drawing/2014/main" xmlns="" id="{666774D9-A186-4006-AB3A-E1570019CDB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199" name="Text Box 3">
          <a:extLst>
            <a:ext uri="{FF2B5EF4-FFF2-40B4-BE49-F238E27FC236}">
              <a16:creationId xmlns:a16="http://schemas.microsoft.com/office/drawing/2014/main" xmlns="" id="{C1A8BF60-99D0-4D5F-8605-4E71FC52A1E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00" name="Text Box 3">
          <a:extLst>
            <a:ext uri="{FF2B5EF4-FFF2-40B4-BE49-F238E27FC236}">
              <a16:creationId xmlns:a16="http://schemas.microsoft.com/office/drawing/2014/main" xmlns="" id="{1F3A1FBE-526F-4780-A14E-F857F46B97E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01" name="Text Box 3">
          <a:extLst>
            <a:ext uri="{FF2B5EF4-FFF2-40B4-BE49-F238E27FC236}">
              <a16:creationId xmlns:a16="http://schemas.microsoft.com/office/drawing/2014/main" xmlns="" id="{B6BA8E1A-655D-43BC-B6DD-23F13751B67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02" name="Text Box 3">
          <a:extLst>
            <a:ext uri="{FF2B5EF4-FFF2-40B4-BE49-F238E27FC236}">
              <a16:creationId xmlns:a16="http://schemas.microsoft.com/office/drawing/2014/main" xmlns="" id="{E1BBA503-83F5-4444-849F-1E1BBB7D361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03" name="Text Box 3">
          <a:extLst>
            <a:ext uri="{FF2B5EF4-FFF2-40B4-BE49-F238E27FC236}">
              <a16:creationId xmlns:a16="http://schemas.microsoft.com/office/drawing/2014/main" xmlns="" id="{344B9985-59E1-474C-8EC5-4D6F2ACD3AC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04" name="Text Box 3">
          <a:extLst>
            <a:ext uri="{FF2B5EF4-FFF2-40B4-BE49-F238E27FC236}">
              <a16:creationId xmlns:a16="http://schemas.microsoft.com/office/drawing/2014/main" xmlns="" id="{B02C854A-A4D8-4364-82FC-3E3E35FFC8B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05" name="Text Box 3">
          <a:extLst>
            <a:ext uri="{FF2B5EF4-FFF2-40B4-BE49-F238E27FC236}">
              <a16:creationId xmlns:a16="http://schemas.microsoft.com/office/drawing/2014/main" xmlns="" id="{BEBB953B-38EC-44E5-9FD1-F8BDD9D596C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06" name="Text Box 3">
          <a:extLst>
            <a:ext uri="{FF2B5EF4-FFF2-40B4-BE49-F238E27FC236}">
              <a16:creationId xmlns:a16="http://schemas.microsoft.com/office/drawing/2014/main" xmlns="" id="{5D51C7CF-AE19-42E4-B90B-8EA9038698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07" name="Text Box 3">
          <a:extLst>
            <a:ext uri="{FF2B5EF4-FFF2-40B4-BE49-F238E27FC236}">
              <a16:creationId xmlns:a16="http://schemas.microsoft.com/office/drawing/2014/main" xmlns="" id="{9BFB1D0E-90AD-4CDA-82F7-7E925C3CA3B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08" name="Text Box 3">
          <a:extLst>
            <a:ext uri="{FF2B5EF4-FFF2-40B4-BE49-F238E27FC236}">
              <a16:creationId xmlns:a16="http://schemas.microsoft.com/office/drawing/2014/main" xmlns="" id="{EE11B9F1-A02C-4402-ACE4-999E2B8A841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09" name="Text Box 3">
          <a:extLst>
            <a:ext uri="{FF2B5EF4-FFF2-40B4-BE49-F238E27FC236}">
              <a16:creationId xmlns:a16="http://schemas.microsoft.com/office/drawing/2014/main" xmlns="" id="{9852CAE5-3CE7-41AE-BA9C-B3F71B2D9D0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xmlns="" id="{9F5530A0-BF39-4122-97F1-2E17BF76C94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11" name="Text Box 3">
          <a:extLst>
            <a:ext uri="{FF2B5EF4-FFF2-40B4-BE49-F238E27FC236}">
              <a16:creationId xmlns:a16="http://schemas.microsoft.com/office/drawing/2014/main" xmlns="" id="{952673CC-6B5B-4A92-94D5-D5B2E441D7B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12" name="Text Box 3">
          <a:extLst>
            <a:ext uri="{FF2B5EF4-FFF2-40B4-BE49-F238E27FC236}">
              <a16:creationId xmlns:a16="http://schemas.microsoft.com/office/drawing/2014/main" xmlns="" id="{DC0B42D3-52DC-4C2F-BCB5-1BCED50C714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13" name="Text Box 3">
          <a:extLst>
            <a:ext uri="{FF2B5EF4-FFF2-40B4-BE49-F238E27FC236}">
              <a16:creationId xmlns:a16="http://schemas.microsoft.com/office/drawing/2014/main" xmlns="" id="{6432D27C-B7D9-48F7-A65F-F0437E2480E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14" name="Text Box 3">
          <a:extLst>
            <a:ext uri="{FF2B5EF4-FFF2-40B4-BE49-F238E27FC236}">
              <a16:creationId xmlns:a16="http://schemas.microsoft.com/office/drawing/2014/main" xmlns="" id="{62EEAB8B-A71A-4F10-8447-4CD8EE2D034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15" name="Text Box 3">
          <a:extLst>
            <a:ext uri="{FF2B5EF4-FFF2-40B4-BE49-F238E27FC236}">
              <a16:creationId xmlns:a16="http://schemas.microsoft.com/office/drawing/2014/main" xmlns="" id="{7A27D628-A9C6-4FD9-A732-F05D969F84E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16" name="Text Box 3">
          <a:extLst>
            <a:ext uri="{FF2B5EF4-FFF2-40B4-BE49-F238E27FC236}">
              <a16:creationId xmlns:a16="http://schemas.microsoft.com/office/drawing/2014/main" xmlns="" id="{6494BC7A-6678-4696-A393-93E871D31D2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17" name="Text Box 3">
          <a:extLst>
            <a:ext uri="{FF2B5EF4-FFF2-40B4-BE49-F238E27FC236}">
              <a16:creationId xmlns:a16="http://schemas.microsoft.com/office/drawing/2014/main" xmlns="" id="{567C498F-3F4B-4EC4-89EB-D0C9419A385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18" name="Text Box 3">
          <a:extLst>
            <a:ext uri="{FF2B5EF4-FFF2-40B4-BE49-F238E27FC236}">
              <a16:creationId xmlns:a16="http://schemas.microsoft.com/office/drawing/2014/main" xmlns="" id="{C4DB3D45-F83B-4BD6-80EF-9173E062CAB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19" name="Text Box 3">
          <a:extLst>
            <a:ext uri="{FF2B5EF4-FFF2-40B4-BE49-F238E27FC236}">
              <a16:creationId xmlns:a16="http://schemas.microsoft.com/office/drawing/2014/main" xmlns="" id="{869B0A97-D82D-4322-A2E6-5A1D29B82C3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20" name="Text Box 3">
          <a:extLst>
            <a:ext uri="{FF2B5EF4-FFF2-40B4-BE49-F238E27FC236}">
              <a16:creationId xmlns:a16="http://schemas.microsoft.com/office/drawing/2014/main" xmlns="" id="{3EA14F8C-66F5-4F69-9751-BDE0FC78A9A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21" name="Text Box 3">
          <a:extLst>
            <a:ext uri="{FF2B5EF4-FFF2-40B4-BE49-F238E27FC236}">
              <a16:creationId xmlns:a16="http://schemas.microsoft.com/office/drawing/2014/main" xmlns="" id="{BC1871B7-EA4B-46F4-8866-093B6A0CC1A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22" name="Text Box 3">
          <a:extLst>
            <a:ext uri="{FF2B5EF4-FFF2-40B4-BE49-F238E27FC236}">
              <a16:creationId xmlns:a16="http://schemas.microsoft.com/office/drawing/2014/main" xmlns="" id="{7C80E15A-3871-4FC0-85D2-A2536ED6B6D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23" name="Text Box 3">
          <a:extLst>
            <a:ext uri="{FF2B5EF4-FFF2-40B4-BE49-F238E27FC236}">
              <a16:creationId xmlns:a16="http://schemas.microsoft.com/office/drawing/2014/main" xmlns="" id="{B9DD47DD-109C-4D66-8288-87C1948454B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24" name="Text Box 3">
          <a:extLst>
            <a:ext uri="{FF2B5EF4-FFF2-40B4-BE49-F238E27FC236}">
              <a16:creationId xmlns:a16="http://schemas.microsoft.com/office/drawing/2014/main" xmlns="" id="{7859A657-BF9D-4744-B47B-1595513B6CC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25" name="Text Box 3">
          <a:extLst>
            <a:ext uri="{FF2B5EF4-FFF2-40B4-BE49-F238E27FC236}">
              <a16:creationId xmlns:a16="http://schemas.microsoft.com/office/drawing/2014/main" xmlns="" id="{A82725CC-BB04-4631-9699-DA73829F123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26" name="Text Box 3">
          <a:extLst>
            <a:ext uri="{FF2B5EF4-FFF2-40B4-BE49-F238E27FC236}">
              <a16:creationId xmlns:a16="http://schemas.microsoft.com/office/drawing/2014/main" xmlns="" id="{798A15C1-78E0-48DD-96D2-A26BF0AF124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27" name="Text Box 3">
          <a:extLst>
            <a:ext uri="{FF2B5EF4-FFF2-40B4-BE49-F238E27FC236}">
              <a16:creationId xmlns:a16="http://schemas.microsoft.com/office/drawing/2014/main" xmlns="" id="{0C99B3AB-F43E-49CE-B09A-258C0014FBF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28" name="Text Box 3">
          <a:extLst>
            <a:ext uri="{FF2B5EF4-FFF2-40B4-BE49-F238E27FC236}">
              <a16:creationId xmlns:a16="http://schemas.microsoft.com/office/drawing/2014/main" xmlns="" id="{F257469F-6918-4228-953C-595A8E0F3A9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3229" name="Text Box 3">
          <a:extLst>
            <a:ext uri="{FF2B5EF4-FFF2-40B4-BE49-F238E27FC236}">
              <a16:creationId xmlns:a16="http://schemas.microsoft.com/office/drawing/2014/main" xmlns="" id="{9AC9EA89-E9E2-4E4E-9D01-42F2DA19C67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30" name="Text Box 3">
          <a:extLst>
            <a:ext uri="{FF2B5EF4-FFF2-40B4-BE49-F238E27FC236}">
              <a16:creationId xmlns:a16="http://schemas.microsoft.com/office/drawing/2014/main" xmlns="" id="{A540B71D-FDC3-4570-844A-E7942F43988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3231" name="Text Box 3">
          <a:extLst>
            <a:ext uri="{FF2B5EF4-FFF2-40B4-BE49-F238E27FC236}">
              <a16:creationId xmlns:a16="http://schemas.microsoft.com/office/drawing/2014/main" xmlns="" id="{D43E0F2C-8C62-478A-8450-DF233AED3F5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232" name="Text Box 3">
          <a:extLst>
            <a:ext uri="{FF2B5EF4-FFF2-40B4-BE49-F238E27FC236}">
              <a16:creationId xmlns:a16="http://schemas.microsoft.com/office/drawing/2014/main" xmlns="" id="{B0F77308-3046-47E6-86D5-743635770FE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233" name="Text Box 3">
          <a:extLst>
            <a:ext uri="{FF2B5EF4-FFF2-40B4-BE49-F238E27FC236}">
              <a16:creationId xmlns:a16="http://schemas.microsoft.com/office/drawing/2014/main" xmlns="" id="{45F58790-1FA4-4768-A2AA-B8DB7A2401E4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234" name="Text Box 3">
          <a:extLst>
            <a:ext uri="{FF2B5EF4-FFF2-40B4-BE49-F238E27FC236}">
              <a16:creationId xmlns:a16="http://schemas.microsoft.com/office/drawing/2014/main" xmlns="" id="{93E6EE83-6FFF-4AE4-8692-3501CAA2CC7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235" name="Text Box 3">
          <a:extLst>
            <a:ext uri="{FF2B5EF4-FFF2-40B4-BE49-F238E27FC236}">
              <a16:creationId xmlns:a16="http://schemas.microsoft.com/office/drawing/2014/main" xmlns="" id="{E284838B-36A4-44D0-9C9B-3563DF681A9F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236" name="Text Box 3">
          <a:extLst>
            <a:ext uri="{FF2B5EF4-FFF2-40B4-BE49-F238E27FC236}">
              <a16:creationId xmlns:a16="http://schemas.microsoft.com/office/drawing/2014/main" xmlns="" id="{1C5BBC4B-F637-4D9B-8EEC-77C23D2F76A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237" name="Text Box 3">
          <a:extLst>
            <a:ext uri="{FF2B5EF4-FFF2-40B4-BE49-F238E27FC236}">
              <a16:creationId xmlns:a16="http://schemas.microsoft.com/office/drawing/2014/main" xmlns="" id="{3DDFC944-D0E5-4754-A4B2-3CF6732A256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238" name="Text Box 3">
          <a:extLst>
            <a:ext uri="{FF2B5EF4-FFF2-40B4-BE49-F238E27FC236}">
              <a16:creationId xmlns:a16="http://schemas.microsoft.com/office/drawing/2014/main" xmlns="" id="{1D6C9B47-C4A5-44A5-8E42-70C29984C3F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239" name="Text Box 3">
          <a:extLst>
            <a:ext uri="{FF2B5EF4-FFF2-40B4-BE49-F238E27FC236}">
              <a16:creationId xmlns:a16="http://schemas.microsoft.com/office/drawing/2014/main" xmlns="" id="{AAE3A9C0-B259-4A0C-9448-44F2743118E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240" name="Text Box 3">
          <a:extLst>
            <a:ext uri="{FF2B5EF4-FFF2-40B4-BE49-F238E27FC236}">
              <a16:creationId xmlns:a16="http://schemas.microsoft.com/office/drawing/2014/main" xmlns="" id="{54BDBE03-D598-4C49-8376-D21A3CEADE01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241" name="Text Box 3">
          <a:extLst>
            <a:ext uri="{FF2B5EF4-FFF2-40B4-BE49-F238E27FC236}">
              <a16:creationId xmlns:a16="http://schemas.microsoft.com/office/drawing/2014/main" xmlns="" id="{5956FD7C-782C-4547-9823-9D129B09F0A6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242" name="Text Box 3">
          <a:extLst>
            <a:ext uri="{FF2B5EF4-FFF2-40B4-BE49-F238E27FC236}">
              <a16:creationId xmlns:a16="http://schemas.microsoft.com/office/drawing/2014/main" xmlns="" id="{FE12D499-CD53-42CB-877F-0FCB57C1B9F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243" name="Text Box 3">
          <a:extLst>
            <a:ext uri="{FF2B5EF4-FFF2-40B4-BE49-F238E27FC236}">
              <a16:creationId xmlns:a16="http://schemas.microsoft.com/office/drawing/2014/main" xmlns="" id="{75814398-8F47-4784-AB97-F90DE80B27F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244" name="Text Box 3">
          <a:extLst>
            <a:ext uri="{FF2B5EF4-FFF2-40B4-BE49-F238E27FC236}">
              <a16:creationId xmlns:a16="http://schemas.microsoft.com/office/drawing/2014/main" xmlns="" id="{E73D16E0-2DF7-4707-8EE6-678033258C55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637</xdr:row>
      <xdr:rowOff>0</xdr:rowOff>
    </xdr:from>
    <xdr:ext cx="30480" cy="30480"/>
    <xdr:pic>
      <xdr:nvPicPr>
        <xdr:cNvPr id="3245" name="Picture 8">
          <a:extLst>
            <a:ext uri="{FF2B5EF4-FFF2-40B4-BE49-F238E27FC236}">
              <a16:creationId xmlns:a16="http://schemas.microsoft.com/office/drawing/2014/main" xmlns="" id="{D6B475C3-7ADC-4BA5-AF7B-5D38AD5F9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1132" y="180443605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</xdr:colOff>
      <xdr:row>637</xdr:row>
      <xdr:rowOff>0</xdr:rowOff>
    </xdr:from>
    <xdr:ext cx="0" cy="30480"/>
    <xdr:pic>
      <xdr:nvPicPr>
        <xdr:cNvPr id="3246" name="Picture 8">
          <a:extLst>
            <a:ext uri="{FF2B5EF4-FFF2-40B4-BE49-F238E27FC236}">
              <a16:creationId xmlns:a16="http://schemas.microsoft.com/office/drawing/2014/main" xmlns="" id="{48A1A23A-325C-4B46-B2BD-56D38B8E9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6372" y="180443605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47" name="Text Box 3">
          <a:extLst>
            <a:ext uri="{FF2B5EF4-FFF2-40B4-BE49-F238E27FC236}">
              <a16:creationId xmlns:a16="http://schemas.microsoft.com/office/drawing/2014/main" xmlns="" id="{B6B69C8C-4C49-4E49-8DAA-D6C43238BBA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48" name="Text Box 3">
          <a:extLst>
            <a:ext uri="{FF2B5EF4-FFF2-40B4-BE49-F238E27FC236}">
              <a16:creationId xmlns:a16="http://schemas.microsoft.com/office/drawing/2014/main" xmlns="" id="{9E33A11F-096F-49CB-8B5D-6F9D9F229DF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49" name="Text Box 3">
          <a:extLst>
            <a:ext uri="{FF2B5EF4-FFF2-40B4-BE49-F238E27FC236}">
              <a16:creationId xmlns:a16="http://schemas.microsoft.com/office/drawing/2014/main" xmlns="" id="{C4645056-96BB-4D60-9650-6C5EB66DF0C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50" name="Text Box 3">
          <a:extLst>
            <a:ext uri="{FF2B5EF4-FFF2-40B4-BE49-F238E27FC236}">
              <a16:creationId xmlns:a16="http://schemas.microsoft.com/office/drawing/2014/main" xmlns="" id="{F0D0A4AD-8D62-416B-BA63-00D9725214F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51" name="Text Box 3">
          <a:extLst>
            <a:ext uri="{FF2B5EF4-FFF2-40B4-BE49-F238E27FC236}">
              <a16:creationId xmlns:a16="http://schemas.microsoft.com/office/drawing/2014/main" xmlns="" id="{4FF7E184-B9FB-4545-A1AF-378589BE638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52" name="Text Box 3">
          <a:extLst>
            <a:ext uri="{FF2B5EF4-FFF2-40B4-BE49-F238E27FC236}">
              <a16:creationId xmlns:a16="http://schemas.microsoft.com/office/drawing/2014/main" xmlns="" id="{08118AD0-704C-417A-98DE-BFA68177AFB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53" name="Text Box 3">
          <a:extLst>
            <a:ext uri="{FF2B5EF4-FFF2-40B4-BE49-F238E27FC236}">
              <a16:creationId xmlns:a16="http://schemas.microsoft.com/office/drawing/2014/main" xmlns="" id="{A8C04B1E-EDA6-45CE-A67E-5F07E9AAA1F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54" name="Text Box 3">
          <a:extLst>
            <a:ext uri="{FF2B5EF4-FFF2-40B4-BE49-F238E27FC236}">
              <a16:creationId xmlns:a16="http://schemas.microsoft.com/office/drawing/2014/main" xmlns="" id="{4B016200-6394-4847-8FCD-0485C4904CF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55" name="Text Box 3">
          <a:extLst>
            <a:ext uri="{FF2B5EF4-FFF2-40B4-BE49-F238E27FC236}">
              <a16:creationId xmlns:a16="http://schemas.microsoft.com/office/drawing/2014/main" xmlns="" id="{0061B571-A16A-4519-9E5B-4AEBA35D126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56" name="Text Box 3">
          <a:extLst>
            <a:ext uri="{FF2B5EF4-FFF2-40B4-BE49-F238E27FC236}">
              <a16:creationId xmlns:a16="http://schemas.microsoft.com/office/drawing/2014/main" xmlns="" id="{F2A4CF3E-5A36-4CEB-A1D5-202F738301A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57" name="Text Box 3">
          <a:extLst>
            <a:ext uri="{FF2B5EF4-FFF2-40B4-BE49-F238E27FC236}">
              <a16:creationId xmlns:a16="http://schemas.microsoft.com/office/drawing/2014/main" xmlns="" id="{B56BE706-4FFF-49C0-A6F6-B2E7418FC6B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58" name="Text Box 3">
          <a:extLst>
            <a:ext uri="{FF2B5EF4-FFF2-40B4-BE49-F238E27FC236}">
              <a16:creationId xmlns:a16="http://schemas.microsoft.com/office/drawing/2014/main" xmlns="" id="{23133D94-0EFA-4450-B470-4E917CB6E1F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59" name="Text Box 3">
          <a:extLst>
            <a:ext uri="{FF2B5EF4-FFF2-40B4-BE49-F238E27FC236}">
              <a16:creationId xmlns:a16="http://schemas.microsoft.com/office/drawing/2014/main" xmlns="" id="{F6F24C13-0DC9-4B7D-8212-70162103F79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60" name="Text Box 3">
          <a:extLst>
            <a:ext uri="{FF2B5EF4-FFF2-40B4-BE49-F238E27FC236}">
              <a16:creationId xmlns:a16="http://schemas.microsoft.com/office/drawing/2014/main" xmlns="" id="{64D59714-E572-4F87-A411-19FE4813900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61" name="Text Box 3">
          <a:extLst>
            <a:ext uri="{FF2B5EF4-FFF2-40B4-BE49-F238E27FC236}">
              <a16:creationId xmlns:a16="http://schemas.microsoft.com/office/drawing/2014/main" xmlns="" id="{25BB38BB-5E83-4702-80F3-2104A8437C5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62" name="Text Box 3">
          <a:extLst>
            <a:ext uri="{FF2B5EF4-FFF2-40B4-BE49-F238E27FC236}">
              <a16:creationId xmlns:a16="http://schemas.microsoft.com/office/drawing/2014/main" xmlns="" id="{68B290EE-2225-42A4-856A-D3B015F6B81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63" name="Text Box 3">
          <a:extLst>
            <a:ext uri="{FF2B5EF4-FFF2-40B4-BE49-F238E27FC236}">
              <a16:creationId xmlns:a16="http://schemas.microsoft.com/office/drawing/2014/main" xmlns="" id="{56D1795A-F92C-420A-88E3-F0DC2BDF0E0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64" name="Text Box 3">
          <a:extLst>
            <a:ext uri="{FF2B5EF4-FFF2-40B4-BE49-F238E27FC236}">
              <a16:creationId xmlns:a16="http://schemas.microsoft.com/office/drawing/2014/main" xmlns="" id="{AADF3F4A-E35B-483A-82E0-12B296F6E53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65" name="Text Box 3">
          <a:extLst>
            <a:ext uri="{FF2B5EF4-FFF2-40B4-BE49-F238E27FC236}">
              <a16:creationId xmlns:a16="http://schemas.microsoft.com/office/drawing/2014/main" xmlns="" id="{A69F79D1-17AB-479C-9672-12F8587961B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66" name="Text Box 3">
          <a:extLst>
            <a:ext uri="{FF2B5EF4-FFF2-40B4-BE49-F238E27FC236}">
              <a16:creationId xmlns:a16="http://schemas.microsoft.com/office/drawing/2014/main" xmlns="" id="{84B94AAC-60DB-4C17-8DDC-10FEA13DEC1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67" name="Text Box 3">
          <a:extLst>
            <a:ext uri="{FF2B5EF4-FFF2-40B4-BE49-F238E27FC236}">
              <a16:creationId xmlns:a16="http://schemas.microsoft.com/office/drawing/2014/main" xmlns="" id="{457462F0-D911-454A-B173-AC50CCC85E5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68" name="Text Box 3">
          <a:extLst>
            <a:ext uri="{FF2B5EF4-FFF2-40B4-BE49-F238E27FC236}">
              <a16:creationId xmlns:a16="http://schemas.microsoft.com/office/drawing/2014/main" xmlns="" id="{3B1AAFDE-433A-47FE-8DA0-69186E6A3E0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69" name="Text Box 3">
          <a:extLst>
            <a:ext uri="{FF2B5EF4-FFF2-40B4-BE49-F238E27FC236}">
              <a16:creationId xmlns:a16="http://schemas.microsoft.com/office/drawing/2014/main" xmlns="" id="{011268DD-8ABE-4DA2-9628-5E7CD017F97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70" name="Text Box 3">
          <a:extLst>
            <a:ext uri="{FF2B5EF4-FFF2-40B4-BE49-F238E27FC236}">
              <a16:creationId xmlns:a16="http://schemas.microsoft.com/office/drawing/2014/main" xmlns="" id="{209F21FB-9103-4B6A-BC8F-0F9DA82733D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71" name="Text Box 3">
          <a:extLst>
            <a:ext uri="{FF2B5EF4-FFF2-40B4-BE49-F238E27FC236}">
              <a16:creationId xmlns:a16="http://schemas.microsoft.com/office/drawing/2014/main" xmlns="" id="{EEECBEB1-FEDC-48A4-9AF8-C535AF851A7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72" name="Text Box 3">
          <a:extLst>
            <a:ext uri="{FF2B5EF4-FFF2-40B4-BE49-F238E27FC236}">
              <a16:creationId xmlns:a16="http://schemas.microsoft.com/office/drawing/2014/main" xmlns="" id="{FE95DD94-9779-42D0-B4E9-98B0EDAA215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73" name="Text Box 3">
          <a:extLst>
            <a:ext uri="{FF2B5EF4-FFF2-40B4-BE49-F238E27FC236}">
              <a16:creationId xmlns:a16="http://schemas.microsoft.com/office/drawing/2014/main" xmlns="" id="{E85030D4-D5DF-4D22-9A33-5DCDA13B62C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74" name="Text Box 3">
          <a:extLst>
            <a:ext uri="{FF2B5EF4-FFF2-40B4-BE49-F238E27FC236}">
              <a16:creationId xmlns:a16="http://schemas.microsoft.com/office/drawing/2014/main" xmlns="" id="{3D339894-CB72-47F7-A2B8-EF174E7807D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75" name="Text Box 3">
          <a:extLst>
            <a:ext uri="{FF2B5EF4-FFF2-40B4-BE49-F238E27FC236}">
              <a16:creationId xmlns:a16="http://schemas.microsoft.com/office/drawing/2014/main" xmlns="" id="{90135191-81DB-4234-8DC5-84E4B0A4F7C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76" name="Text Box 3">
          <a:extLst>
            <a:ext uri="{FF2B5EF4-FFF2-40B4-BE49-F238E27FC236}">
              <a16:creationId xmlns:a16="http://schemas.microsoft.com/office/drawing/2014/main" xmlns="" id="{806E8244-E02B-4599-B086-08D64AC31ED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77" name="Text Box 3">
          <a:extLst>
            <a:ext uri="{FF2B5EF4-FFF2-40B4-BE49-F238E27FC236}">
              <a16:creationId xmlns:a16="http://schemas.microsoft.com/office/drawing/2014/main" xmlns="" id="{D1AA7EA3-6397-4FAD-A854-34EB9382D83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78" name="Text Box 3">
          <a:extLst>
            <a:ext uri="{FF2B5EF4-FFF2-40B4-BE49-F238E27FC236}">
              <a16:creationId xmlns:a16="http://schemas.microsoft.com/office/drawing/2014/main" xmlns="" id="{E0B33830-830E-4327-8AE0-7598E0D03B7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79" name="Text Box 3">
          <a:extLst>
            <a:ext uri="{FF2B5EF4-FFF2-40B4-BE49-F238E27FC236}">
              <a16:creationId xmlns:a16="http://schemas.microsoft.com/office/drawing/2014/main" xmlns="" id="{30880EC4-A913-4F03-BB5B-3492E4DF4C7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80" name="Text Box 3">
          <a:extLst>
            <a:ext uri="{FF2B5EF4-FFF2-40B4-BE49-F238E27FC236}">
              <a16:creationId xmlns:a16="http://schemas.microsoft.com/office/drawing/2014/main" xmlns="" id="{BACD55A7-36FD-4594-BB25-E9E7CEFFAAE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81" name="Text Box 3">
          <a:extLst>
            <a:ext uri="{FF2B5EF4-FFF2-40B4-BE49-F238E27FC236}">
              <a16:creationId xmlns:a16="http://schemas.microsoft.com/office/drawing/2014/main" xmlns="" id="{446400D7-EE36-4015-BA8A-5BF7DC4A0DB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82" name="Text Box 3">
          <a:extLst>
            <a:ext uri="{FF2B5EF4-FFF2-40B4-BE49-F238E27FC236}">
              <a16:creationId xmlns:a16="http://schemas.microsoft.com/office/drawing/2014/main" xmlns="" id="{A6817263-0DE2-457D-8400-8D79673BDFB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83" name="Text Box 3">
          <a:extLst>
            <a:ext uri="{FF2B5EF4-FFF2-40B4-BE49-F238E27FC236}">
              <a16:creationId xmlns:a16="http://schemas.microsoft.com/office/drawing/2014/main" xmlns="" id="{0C5E0C71-4A1B-4E0D-B524-19CF29D49E5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84" name="Text Box 3">
          <a:extLst>
            <a:ext uri="{FF2B5EF4-FFF2-40B4-BE49-F238E27FC236}">
              <a16:creationId xmlns:a16="http://schemas.microsoft.com/office/drawing/2014/main" xmlns="" id="{55D3FAE6-E4F3-490F-BF6F-506F05419F5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85" name="Text Box 3">
          <a:extLst>
            <a:ext uri="{FF2B5EF4-FFF2-40B4-BE49-F238E27FC236}">
              <a16:creationId xmlns:a16="http://schemas.microsoft.com/office/drawing/2014/main" xmlns="" id="{D9176ED2-B0C0-4E66-9757-AE58496C34B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86" name="Text Box 3">
          <a:extLst>
            <a:ext uri="{FF2B5EF4-FFF2-40B4-BE49-F238E27FC236}">
              <a16:creationId xmlns:a16="http://schemas.microsoft.com/office/drawing/2014/main" xmlns="" id="{182687C9-E0BB-4528-9AEE-DC09866EE1D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87" name="Text Box 3">
          <a:extLst>
            <a:ext uri="{FF2B5EF4-FFF2-40B4-BE49-F238E27FC236}">
              <a16:creationId xmlns:a16="http://schemas.microsoft.com/office/drawing/2014/main" xmlns="" id="{D68DF5E5-43EE-41AE-878E-134251CA8580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88" name="Text Box 3">
          <a:extLst>
            <a:ext uri="{FF2B5EF4-FFF2-40B4-BE49-F238E27FC236}">
              <a16:creationId xmlns:a16="http://schemas.microsoft.com/office/drawing/2014/main" xmlns="" id="{E14149D8-E2E9-4E6B-B2A4-80CCA1EE697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89" name="Text Box 3">
          <a:extLst>
            <a:ext uri="{FF2B5EF4-FFF2-40B4-BE49-F238E27FC236}">
              <a16:creationId xmlns:a16="http://schemas.microsoft.com/office/drawing/2014/main" xmlns="" id="{FCB4872C-79A8-4C99-AE9B-06359E7E1F0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90" name="Text Box 3">
          <a:extLst>
            <a:ext uri="{FF2B5EF4-FFF2-40B4-BE49-F238E27FC236}">
              <a16:creationId xmlns:a16="http://schemas.microsoft.com/office/drawing/2014/main" xmlns="" id="{7A7C5112-C49B-4F00-B361-6FA6ECCF976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91" name="Text Box 3">
          <a:extLst>
            <a:ext uri="{FF2B5EF4-FFF2-40B4-BE49-F238E27FC236}">
              <a16:creationId xmlns:a16="http://schemas.microsoft.com/office/drawing/2014/main" xmlns="" id="{8BC64AE4-7346-4146-A246-F30122D1FA2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92" name="Text Box 3">
          <a:extLst>
            <a:ext uri="{FF2B5EF4-FFF2-40B4-BE49-F238E27FC236}">
              <a16:creationId xmlns:a16="http://schemas.microsoft.com/office/drawing/2014/main" xmlns="" id="{CB6063C7-D215-4E2D-BFE4-EDA33C1D5E6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93" name="Text Box 3">
          <a:extLst>
            <a:ext uri="{FF2B5EF4-FFF2-40B4-BE49-F238E27FC236}">
              <a16:creationId xmlns:a16="http://schemas.microsoft.com/office/drawing/2014/main" xmlns="" id="{542B6BC8-EC53-41E2-B19C-4F3683E7EF1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94" name="Text Box 3">
          <a:extLst>
            <a:ext uri="{FF2B5EF4-FFF2-40B4-BE49-F238E27FC236}">
              <a16:creationId xmlns:a16="http://schemas.microsoft.com/office/drawing/2014/main" xmlns="" id="{B8315ACF-6EF6-4422-BA4F-96F74B766AD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95" name="Text Box 3">
          <a:extLst>
            <a:ext uri="{FF2B5EF4-FFF2-40B4-BE49-F238E27FC236}">
              <a16:creationId xmlns:a16="http://schemas.microsoft.com/office/drawing/2014/main" xmlns="" id="{0CB20170-158D-4939-AF61-2100F4E5D1C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296" name="Text Box 3">
          <a:extLst>
            <a:ext uri="{FF2B5EF4-FFF2-40B4-BE49-F238E27FC236}">
              <a16:creationId xmlns:a16="http://schemas.microsoft.com/office/drawing/2014/main" xmlns="" id="{EED6D399-FFAE-4DBF-BA5F-7E69D12591A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97" name="Text Box 3">
          <a:extLst>
            <a:ext uri="{FF2B5EF4-FFF2-40B4-BE49-F238E27FC236}">
              <a16:creationId xmlns:a16="http://schemas.microsoft.com/office/drawing/2014/main" xmlns="" id="{B07DF361-BDEB-40EF-8CAA-D86B0205149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98" name="Text Box 3">
          <a:extLst>
            <a:ext uri="{FF2B5EF4-FFF2-40B4-BE49-F238E27FC236}">
              <a16:creationId xmlns:a16="http://schemas.microsoft.com/office/drawing/2014/main" xmlns="" id="{B6ECD3EE-8DEE-48FA-9DDA-B764C02C6A0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299" name="Text Box 3">
          <a:extLst>
            <a:ext uri="{FF2B5EF4-FFF2-40B4-BE49-F238E27FC236}">
              <a16:creationId xmlns:a16="http://schemas.microsoft.com/office/drawing/2014/main" xmlns="" id="{2C4F480D-5C00-43FE-AD7C-0102663F744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00" name="Text Box 3">
          <a:extLst>
            <a:ext uri="{FF2B5EF4-FFF2-40B4-BE49-F238E27FC236}">
              <a16:creationId xmlns:a16="http://schemas.microsoft.com/office/drawing/2014/main" xmlns="" id="{7D0C8DD7-1A49-4D62-8F5A-0C9C29FD87E5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01" name="Text Box 3">
          <a:extLst>
            <a:ext uri="{FF2B5EF4-FFF2-40B4-BE49-F238E27FC236}">
              <a16:creationId xmlns:a16="http://schemas.microsoft.com/office/drawing/2014/main" xmlns="" id="{53C3754D-8405-4C77-9F67-2632B3CF770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02" name="Text Box 3">
          <a:extLst>
            <a:ext uri="{FF2B5EF4-FFF2-40B4-BE49-F238E27FC236}">
              <a16:creationId xmlns:a16="http://schemas.microsoft.com/office/drawing/2014/main" xmlns="" id="{5C9C8056-307A-45C9-9B12-BBB3E33AF86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03" name="Text Box 3">
          <a:extLst>
            <a:ext uri="{FF2B5EF4-FFF2-40B4-BE49-F238E27FC236}">
              <a16:creationId xmlns:a16="http://schemas.microsoft.com/office/drawing/2014/main" xmlns="" id="{D7E44CA5-768E-4AFE-8B38-816B88B88F5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04" name="Text Box 3">
          <a:extLst>
            <a:ext uri="{FF2B5EF4-FFF2-40B4-BE49-F238E27FC236}">
              <a16:creationId xmlns:a16="http://schemas.microsoft.com/office/drawing/2014/main" xmlns="" id="{3CF5FFAA-710E-4B8B-AA9A-CD939CA39EA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05" name="Text Box 3">
          <a:extLst>
            <a:ext uri="{FF2B5EF4-FFF2-40B4-BE49-F238E27FC236}">
              <a16:creationId xmlns:a16="http://schemas.microsoft.com/office/drawing/2014/main" xmlns="" id="{0C0F4974-319D-4D46-A8B3-C8DC3F56508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06" name="Text Box 3">
          <a:extLst>
            <a:ext uri="{FF2B5EF4-FFF2-40B4-BE49-F238E27FC236}">
              <a16:creationId xmlns:a16="http://schemas.microsoft.com/office/drawing/2014/main" xmlns="" id="{849E7F99-1EBD-4F45-82C6-F418243274D4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07" name="Text Box 3">
          <a:extLst>
            <a:ext uri="{FF2B5EF4-FFF2-40B4-BE49-F238E27FC236}">
              <a16:creationId xmlns:a16="http://schemas.microsoft.com/office/drawing/2014/main" xmlns="" id="{8FC41467-CE93-470A-83AC-497C0392BF0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08" name="Text Box 3">
          <a:extLst>
            <a:ext uri="{FF2B5EF4-FFF2-40B4-BE49-F238E27FC236}">
              <a16:creationId xmlns:a16="http://schemas.microsoft.com/office/drawing/2014/main" xmlns="" id="{F312B7C7-72BD-44B6-BA4C-14053804F65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09" name="Text Box 3">
          <a:extLst>
            <a:ext uri="{FF2B5EF4-FFF2-40B4-BE49-F238E27FC236}">
              <a16:creationId xmlns:a16="http://schemas.microsoft.com/office/drawing/2014/main" xmlns="" id="{635D8B14-8AFC-4311-AC40-058FA5AE046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10" name="Text Box 3">
          <a:extLst>
            <a:ext uri="{FF2B5EF4-FFF2-40B4-BE49-F238E27FC236}">
              <a16:creationId xmlns:a16="http://schemas.microsoft.com/office/drawing/2014/main" xmlns="" id="{502A511C-1560-4186-9E1A-1FACFE9246C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11" name="Text Box 3">
          <a:extLst>
            <a:ext uri="{FF2B5EF4-FFF2-40B4-BE49-F238E27FC236}">
              <a16:creationId xmlns:a16="http://schemas.microsoft.com/office/drawing/2014/main" xmlns="" id="{1FBFFB58-0257-457C-B39C-6A8405676C4C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12" name="Text Box 3">
          <a:extLst>
            <a:ext uri="{FF2B5EF4-FFF2-40B4-BE49-F238E27FC236}">
              <a16:creationId xmlns:a16="http://schemas.microsoft.com/office/drawing/2014/main" xmlns="" id="{35D52892-75B0-4805-A6CE-0078C4B23C9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13" name="Text Box 3">
          <a:extLst>
            <a:ext uri="{FF2B5EF4-FFF2-40B4-BE49-F238E27FC236}">
              <a16:creationId xmlns:a16="http://schemas.microsoft.com/office/drawing/2014/main" xmlns="" id="{2B8BA7AE-601D-471F-81F6-50372490191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14" name="Text Box 3">
          <a:extLst>
            <a:ext uri="{FF2B5EF4-FFF2-40B4-BE49-F238E27FC236}">
              <a16:creationId xmlns:a16="http://schemas.microsoft.com/office/drawing/2014/main" xmlns="" id="{442312C6-13DF-4A5C-81C6-93A2A2952322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15" name="Text Box 3">
          <a:extLst>
            <a:ext uri="{FF2B5EF4-FFF2-40B4-BE49-F238E27FC236}">
              <a16:creationId xmlns:a16="http://schemas.microsoft.com/office/drawing/2014/main" xmlns="" id="{53A6AE59-7D33-484A-B886-79403F39B23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16" name="Text Box 3">
          <a:extLst>
            <a:ext uri="{FF2B5EF4-FFF2-40B4-BE49-F238E27FC236}">
              <a16:creationId xmlns:a16="http://schemas.microsoft.com/office/drawing/2014/main" xmlns="" id="{8C388CA2-09F9-4DD7-A1AD-6857C1D9C73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17" name="Text Box 3">
          <a:extLst>
            <a:ext uri="{FF2B5EF4-FFF2-40B4-BE49-F238E27FC236}">
              <a16:creationId xmlns:a16="http://schemas.microsoft.com/office/drawing/2014/main" xmlns="" id="{36CEF835-47A6-4C61-8DA8-CF400A460BB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18" name="Text Box 3">
          <a:extLst>
            <a:ext uri="{FF2B5EF4-FFF2-40B4-BE49-F238E27FC236}">
              <a16:creationId xmlns:a16="http://schemas.microsoft.com/office/drawing/2014/main" xmlns="" id="{B4417BE7-26E0-48E1-8226-3ABFC9F6212B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19" name="Text Box 3">
          <a:extLst>
            <a:ext uri="{FF2B5EF4-FFF2-40B4-BE49-F238E27FC236}">
              <a16:creationId xmlns:a16="http://schemas.microsoft.com/office/drawing/2014/main" xmlns="" id="{14BBE970-0B4F-4C30-97E1-13E9FBB2281F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20" name="Text Box 3">
          <a:extLst>
            <a:ext uri="{FF2B5EF4-FFF2-40B4-BE49-F238E27FC236}">
              <a16:creationId xmlns:a16="http://schemas.microsoft.com/office/drawing/2014/main" xmlns="" id="{C9A96882-CE2B-4D0B-8A19-F7C01530BDF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21" name="Text Box 3">
          <a:extLst>
            <a:ext uri="{FF2B5EF4-FFF2-40B4-BE49-F238E27FC236}">
              <a16:creationId xmlns:a16="http://schemas.microsoft.com/office/drawing/2014/main" xmlns="" id="{8182E9E8-1F9A-4393-8C40-B6A1A97BE17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22" name="Text Box 3">
          <a:extLst>
            <a:ext uri="{FF2B5EF4-FFF2-40B4-BE49-F238E27FC236}">
              <a16:creationId xmlns:a16="http://schemas.microsoft.com/office/drawing/2014/main" xmlns="" id="{6B3C0D62-390B-4F0D-BC74-455BC57AC573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23" name="Text Box 3">
          <a:extLst>
            <a:ext uri="{FF2B5EF4-FFF2-40B4-BE49-F238E27FC236}">
              <a16:creationId xmlns:a16="http://schemas.microsoft.com/office/drawing/2014/main" xmlns="" id="{D6504B20-4BA6-4DA2-85A2-8AC5B6D1B87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24" name="Text Box 3">
          <a:extLst>
            <a:ext uri="{FF2B5EF4-FFF2-40B4-BE49-F238E27FC236}">
              <a16:creationId xmlns:a16="http://schemas.microsoft.com/office/drawing/2014/main" xmlns="" id="{66742B25-1100-4C4D-9B6D-A2EDE70BE7CE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25" name="Text Box 3">
          <a:extLst>
            <a:ext uri="{FF2B5EF4-FFF2-40B4-BE49-F238E27FC236}">
              <a16:creationId xmlns:a16="http://schemas.microsoft.com/office/drawing/2014/main" xmlns="" id="{3BDC3581-AFE1-441C-86C7-C291760C2E1D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26" name="Text Box 3">
          <a:extLst>
            <a:ext uri="{FF2B5EF4-FFF2-40B4-BE49-F238E27FC236}">
              <a16:creationId xmlns:a16="http://schemas.microsoft.com/office/drawing/2014/main" xmlns="" id="{D588D5E4-C2CB-4240-AB14-62F6C21C5819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27" name="Text Box 3">
          <a:extLst>
            <a:ext uri="{FF2B5EF4-FFF2-40B4-BE49-F238E27FC236}">
              <a16:creationId xmlns:a16="http://schemas.microsoft.com/office/drawing/2014/main" xmlns="" id="{88A2B1AD-CA4C-4D12-87A4-469C8835A557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28" name="Text Box 3">
          <a:extLst>
            <a:ext uri="{FF2B5EF4-FFF2-40B4-BE49-F238E27FC236}">
              <a16:creationId xmlns:a16="http://schemas.microsoft.com/office/drawing/2014/main" xmlns="" id="{7C5945D1-ACD1-4F7F-BBAE-69A2E7FE9F2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29" name="Text Box 3">
          <a:extLst>
            <a:ext uri="{FF2B5EF4-FFF2-40B4-BE49-F238E27FC236}">
              <a16:creationId xmlns:a16="http://schemas.microsoft.com/office/drawing/2014/main" xmlns="" id="{BC868DC8-BD98-4DDB-B17A-AFA4C6C66DF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30" name="Text Box 3">
          <a:extLst>
            <a:ext uri="{FF2B5EF4-FFF2-40B4-BE49-F238E27FC236}">
              <a16:creationId xmlns:a16="http://schemas.microsoft.com/office/drawing/2014/main" xmlns="" id="{71BE2976-0894-490F-AD0B-480E4D430541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3331" name="Text Box 3">
          <a:extLst>
            <a:ext uri="{FF2B5EF4-FFF2-40B4-BE49-F238E27FC236}">
              <a16:creationId xmlns:a16="http://schemas.microsoft.com/office/drawing/2014/main" xmlns="" id="{5AAA265C-F6F8-48BD-AE88-1CABB29E227A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32" name="Text Box 3">
          <a:extLst>
            <a:ext uri="{FF2B5EF4-FFF2-40B4-BE49-F238E27FC236}">
              <a16:creationId xmlns:a16="http://schemas.microsoft.com/office/drawing/2014/main" xmlns="" id="{CAD5CE37-C8B0-4F18-9B21-FA358ECEA3A6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3333" name="Text Box 3">
          <a:extLst>
            <a:ext uri="{FF2B5EF4-FFF2-40B4-BE49-F238E27FC236}">
              <a16:creationId xmlns:a16="http://schemas.microsoft.com/office/drawing/2014/main" xmlns="" id="{C4729E91-EE67-4936-B8CD-1EA9D010FED8}"/>
            </a:ext>
          </a:extLst>
        </xdr:cNvPr>
        <xdr:cNvSpPr txBox="1">
          <a:spLocks noChangeArrowheads="1"/>
        </xdr:cNvSpPr>
      </xdr:nvSpPr>
      <xdr:spPr bwMode="auto">
        <a:xfrm>
          <a:off x="1424539" y="180443605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334" name="Text Box 3">
          <a:extLst>
            <a:ext uri="{FF2B5EF4-FFF2-40B4-BE49-F238E27FC236}">
              <a16:creationId xmlns:a16="http://schemas.microsoft.com/office/drawing/2014/main" xmlns="" id="{55CF2AFA-543A-4B96-9083-C803D3B5E6AE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335" name="Text Box 3">
          <a:extLst>
            <a:ext uri="{FF2B5EF4-FFF2-40B4-BE49-F238E27FC236}">
              <a16:creationId xmlns:a16="http://schemas.microsoft.com/office/drawing/2014/main" xmlns="" id="{CBA0B824-FE17-49F8-A6D1-86198537E6BE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336" name="Text Box 3">
          <a:extLst>
            <a:ext uri="{FF2B5EF4-FFF2-40B4-BE49-F238E27FC236}">
              <a16:creationId xmlns:a16="http://schemas.microsoft.com/office/drawing/2014/main" xmlns="" id="{14516E44-8633-4860-AE2D-8D44E9F17EC3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337" name="Text Box 3">
          <a:extLst>
            <a:ext uri="{FF2B5EF4-FFF2-40B4-BE49-F238E27FC236}">
              <a16:creationId xmlns:a16="http://schemas.microsoft.com/office/drawing/2014/main" xmlns="" id="{CB55192C-CB27-4DB9-9E19-484E229B056C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338" name="Text Box 3">
          <a:extLst>
            <a:ext uri="{FF2B5EF4-FFF2-40B4-BE49-F238E27FC236}">
              <a16:creationId xmlns:a16="http://schemas.microsoft.com/office/drawing/2014/main" xmlns="" id="{F4739782-F26D-419F-80A4-EA103819227F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339" name="Text Box 3">
          <a:extLst>
            <a:ext uri="{FF2B5EF4-FFF2-40B4-BE49-F238E27FC236}">
              <a16:creationId xmlns:a16="http://schemas.microsoft.com/office/drawing/2014/main" xmlns="" id="{EAC0FD7D-6841-4FCA-A4C0-A90CE76F0B93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340" name="Text Box 3">
          <a:extLst>
            <a:ext uri="{FF2B5EF4-FFF2-40B4-BE49-F238E27FC236}">
              <a16:creationId xmlns:a16="http://schemas.microsoft.com/office/drawing/2014/main" xmlns="" id="{A831D6AB-64B1-498B-8BB2-7445FF2F1059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341" name="Text Box 3">
          <a:extLst>
            <a:ext uri="{FF2B5EF4-FFF2-40B4-BE49-F238E27FC236}">
              <a16:creationId xmlns:a16="http://schemas.microsoft.com/office/drawing/2014/main" xmlns="" id="{CE190951-DD40-4F5C-B274-BB502B427028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342" name="Text Box 3">
          <a:extLst>
            <a:ext uri="{FF2B5EF4-FFF2-40B4-BE49-F238E27FC236}">
              <a16:creationId xmlns:a16="http://schemas.microsoft.com/office/drawing/2014/main" xmlns="" id="{F733A68E-9413-4C2C-8DBB-6AA7431D5B3A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343" name="Text Box 3">
          <a:extLst>
            <a:ext uri="{FF2B5EF4-FFF2-40B4-BE49-F238E27FC236}">
              <a16:creationId xmlns:a16="http://schemas.microsoft.com/office/drawing/2014/main" xmlns="" id="{1C3A48CB-0272-4084-8312-B5E0354EEC83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344" name="Text Box 3">
          <a:extLst>
            <a:ext uri="{FF2B5EF4-FFF2-40B4-BE49-F238E27FC236}">
              <a16:creationId xmlns:a16="http://schemas.microsoft.com/office/drawing/2014/main" xmlns="" id="{C3D0F5FE-B04F-4675-ABB2-4E82D86FBFE3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345" name="Text Box 3">
          <a:extLst>
            <a:ext uri="{FF2B5EF4-FFF2-40B4-BE49-F238E27FC236}">
              <a16:creationId xmlns:a16="http://schemas.microsoft.com/office/drawing/2014/main" xmlns="" id="{619DEE57-3898-40AB-8E48-022ABD579DAD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3346" name="Text Box 3">
          <a:extLst>
            <a:ext uri="{FF2B5EF4-FFF2-40B4-BE49-F238E27FC236}">
              <a16:creationId xmlns:a16="http://schemas.microsoft.com/office/drawing/2014/main" xmlns="" id="{C642583D-92B5-4D07-A4E0-D8E41AF66D78}"/>
            </a:ext>
          </a:extLst>
        </xdr:cNvPr>
        <xdr:cNvSpPr txBox="1">
          <a:spLocks noChangeArrowheads="1"/>
        </xdr:cNvSpPr>
      </xdr:nvSpPr>
      <xdr:spPr bwMode="auto">
        <a:xfrm>
          <a:off x="6236368" y="180443605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293569"/>
    <xdr:sp macro="" textlink="">
      <xdr:nvSpPr>
        <xdr:cNvPr id="3347" name="Text Box 3">
          <a:extLst>
            <a:ext uri="{FF2B5EF4-FFF2-40B4-BE49-F238E27FC236}">
              <a16:creationId xmlns:a16="http://schemas.microsoft.com/office/drawing/2014/main" xmlns="" id="{10620705-BD00-4B64-8945-0A01EE6D494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293569"/>
    <xdr:sp macro="" textlink="">
      <xdr:nvSpPr>
        <xdr:cNvPr id="3348" name="Text Box 3">
          <a:extLst>
            <a:ext uri="{FF2B5EF4-FFF2-40B4-BE49-F238E27FC236}">
              <a16:creationId xmlns:a16="http://schemas.microsoft.com/office/drawing/2014/main" xmlns="" id="{911921EA-6387-4DBC-A45B-733F9C1CA3D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331669"/>
    <xdr:sp macro="" textlink="">
      <xdr:nvSpPr>
        <xdr:cNvPr id="3349" name="Text Box 3">
          <a:extLst>
            <a:ext uri="{FF2B5EF4-FFF2-40B4-BE49-F238E27FC236}">
              <a16:creationId xmlns:a16="http://schemas.microsoft.com/office/drawing/2014/main" xmlns="" id="{725CEA34-CB95-48E5-9CF9-5AA22270F41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331669"/>
    <xdr:sp macro="" textlink="">
      <xdr:nvSpPr>
        <xdr:cNvPr id="3350" name="Text Box 3">
          <a:extLst>
            <a:ext uri="{FF2B5EF4-FFF2-40B4-BE49-F238E27FC236}">
              <a16:creationId xmlns:a16="http://schemas.microsoft.com/office/drawing/2014/main" xmlns="" id="{FC862BC4-A67C-4565-AA03-1A3354ACA19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331669"/>
    <xdr:sp macro="" textlink="">
      <xdr:nvSpPr>
        <xdr:cNvPr id="3351" name="Text Box 3">
          <a:extLst>
            <a:ext uri="{FF2B5EF4-FFF2-40B4-BE49-F238E27FC236}">
              <a16:creationId xmlns:a16="http://schemas.microsoft.com/office/drawing/2014/main" xmlns="" id="{4E862342-D315-48F9-8A11-0BBFE032FC3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331669"/>
    <xdr:sp macro="" textlink="">
      <xdr:nvSpPr>
        <xdr:cNvPr id="3352" name="Text Box 3">
          <a:extLst>
            <a:ext uri="{FF2B5EF4-FFF2-40B4-BE49-F238E27FC236}">
              <a16:creationId xmlns:a16="http://schemas.microsoft.com/office/drawing/2014/main" xmlns="" id="{48106539-F22D-494E-B3E9-4D7A277717D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3316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293569"/>
    <xdr:sp macro="" textlink="">
      <xdr:nvSpPr>
        <xdr:cNvPr id="3353" name="Text Box 3">
          <a:extLst>
            <a:ext uri="{FF2B5EF4-FFF2-40B4-BE49-F238E27FC236}">
              <a16:creationId xmlns:a16="http://schemas.microsoft.com/office/drawing/2014/main" xmlns="" id="{466BD784-F7B4-48E4-9535-05C1E461AED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8422" cy="293569"/>
    <xdr:sp macro="" textlink="">
      <xdr:nvSpPr>
        <xdr:cNvPr id="3354" name="Text Box 3">
          <a:extLst>
            <a:ext uri="{FF2B5EF4-FFF2-40B4-BE49-F238E27FC236}">
              <a16:creationId xmlns:a16="http://schemas.microsoft.com/office/drawing/2014/main" xmlns="" id="{5DD41496-7C26-4D5E-AF55-A7668E5176D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8422" cy="293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55" name="Text Box 3">
          <a:extLst>
            <a:ext uri="{FF2B5EF4-FFF2-40B4-BE49-F238E27FC236}">
              <a16:creationId xmlns:a16="http://schemas.microsoft.com/office/drawing/2014/main" xmlns="" id="{49767627-4590-4088-AF00-C192AE1934F4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56" name="Text Box 3">
          <a:extLst>
            <a:ext uri="{FF2B5EF4-FFF2-40B4-BE49-F238E27FC236}">
              <a16:creationId xmlns:a16="http://schemas.microsoft.com/office/drawing/2014/main" xmlns="" id="{10E39420-6612-4891-87A2-E7B6D5CFFDC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57" name="Text Box 3">
          <a:extLst>
            <a:ext uri="{FF2B5EF4-FFF2-40B4-BE49-F238E27FC236}">
              <a16:creationId xmlns:a16="http://schemas.microsoft.com/office/drawing/2014/main" xmlns="" id="{7C068C7B-4440-4E23-9B18-CE73626FC9A8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58" name="Text Box 3">
          <a:extLst>
            <a:ext uri="{FF2B5EF4-FFF2-40B4-BE49-F238E27FC236}">
              <a16:creationId xmlns:a16="http://schemas.microsoft.com/office/drawing/2014/main" xmlns="" id="{85A78C47-D054-4F10-8209-25BC7AF5091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59" name="Text Box 3">
          <a:extLst>
            <a:ext uri="{FF2B5EF4-FFF2-40B4-BE49-F238E27FC236}">
              <a16:creationId xmlns:a16="http://schemas.microsoft.com/office/drawing/2014/main" xmlns="" id="{35AD2F0E-6A2A-4C00-8800-D09EDC8BEDB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60" name="Text Box 3">
          <a:extLst>
            <a:ext uri="{FF2B5EF4-FFF2-40B4-BE49-F238E27FC236}">
              <a16:creationId xmlns:a16="http://schemas.microsoft.com/office/drawing/2014/main" xmlns="" id="{C374860C-A345-4819-8269-811FE6AF754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61" name="Text Box 3">
          <a:extLst>
            <a:ext uri="{FF2B5EF4-FFF2-40B4-BE49-F238E27FC236}">
              <a16:creationId xmlns:a16="http://schemas.microsoft.com/office/drawing/2014/main" xmlns="" id="{A9AB99EB-B6D9-402E-9CA6-FAB2C151DAAC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62" name="Text Box 3">
          <a:extLst>
            <a:ext uri="{FF2B5EF4-FFF2-40B4-BE49-F238E27FC236}">
              <a16:creationId xmlns:a16="http://schemas.microsoft.com/office/drawing/2014/main" xmlns="" id="{4227EC71-EB02-4C82-B73C-3211970347FC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63" name="Text Box 3">
          <a:extLst>
            <a:ext uri="{FF2B5EF4-FFF2-40B4-BE49-F238E27FC236}">
              <a16:creationId xmlns:a16="http://schemas.microsoft.com/office/drawing/2014/main" xmlns="" id="{866817F3-6007-4AE2-A294-80AB9AAC751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64" name="Text Box 3">
          <a:extLst>
            <a:ext uri="{FF2B5EF4-FFF2-40B4-BE49-F238E27FC236}">
              <a16:creationId xmlns:a16="http://schemas.microsoft.com/office/drawing/2014/main" xmlns="" id="{0D0BAC90-7CA9-41AD-BF34-92C7FA2ECD06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65" name="Text Box 3">
          <a:extLst>
            <a:ext uri="{FF2B5EF4-FFF2-40B4-BE49-F238E27FC236}">
              <a16:creationId xmlns:a16="http://schemas.microsoft.com/office/drawing/2014/main" xmlns="" id="{EC11F3E6-4943-4404-B590-AEF4F5293D2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66" name="Text Box 3">
          <a:extLst>
            <a:ext uri="{FF2B5EF4-FFF2-40B4-BE49-F238E27FC236}">
              <a16:creationId xmlns:a16="http://schemas.microsoft.com/office/drawing/2014/main" xmlns="" id="{CEBF4B99-253D-4594-968E-14D95FDC0489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67" name="Text Box 3">
          <a:extLst>
            <a:ext uri="{FF2B5EF4-FFF2-40B4-BE49-F238E27FC236}">
              <a16:creationId xmlns:a16="http://schemas.microsoft.com/office/drawing/2014/main" xmlns="" id="{55E793FE-BC9B-4103-B628-2B33A818BD0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68" name="Text Box 3">
          <a:extLst>
            <a:ext uri="{FF2B5EF4-FFF2-40B4-BE49-F238E27FC236}">
              <a16:creationId xmlns:a16="http://schemas.microsoft.com/office/drawing/2014/main" xmlns="" id="{CDBD4A21-D030-4BFF-9A57-91AC06FED7E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69" name="Text Box 3">
          <a:extLst>
            <a:ext uri="{FF2B5EF4-FFF2-40B4-BE49-F238E27FC236}">
              <a16:creationId xmlns:a16="http://schemas.microsoft.com/office/drawing/2014/main" xmlns="" id="{FEE83E49-6D70-44A0-86FD-4F756CECD5B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70" name="Text Box 3">
          <a:extLst>
            <a:ext uri="{FF2B5EF4-FFF2-40B4-BE49-F238E27FC236}">
              <a16:creationId xmlns:a16="http://schemas.microsoft.com/office/drawing/2014/main" xmlns="" id="{BD92C16D-AB1E-4EC2-8FEB-C3032AF1A7D8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71" name="Text Box 3">
          <a:extLst>
            <a:ext uri="{FF2B5EF4-FFF2-40B4-BE49-F238E27FC236}">
              <a16:creationId xmlns:a16="http://schemas.microsoft.com/office/drawing/2014/main" xmlns="" id="{B540BCF1-7353-48CF-980B-486FC82E753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72" name="Text Box 3">
          <a:extLst>
            <a:ext uri="{FF2B5EF4-FFF2-40B4-BE49-F238E27FC236}">
              <a16:creationId xmlns:a16="http://schemas.microsoft.com/office/drawing/2014/main" xmlns="" id="{49AD8E6E-853B-4027-8FB8-7862C16D9BA6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73" name="Text Box 3">
          <a:extLst>
            <a:ext uri="{FF2B5EF4-FFF2-40B4-BE49-F238E27FC236}">
              <a16:creationId xmlns:a16="http://schemas.microsoft.com/office/drawing/2014/main" xmlns="" id="{F089F301-6AF4-4D4D-9E31-AC2076D4F2B9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74" name="Text Box 3">
          <a:extLst>
            <a:ext uri="{FF2B5EF4-FFF2-40B4-BE49-F238E27FC236}">
              <a16:creationId xmlns:a16="http://schemas.microsoft.com/office/drawing/2014/main" xmlns="" id="{147AD387-E7B0-49AB-AD8A-E2E55C5AF3E7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75" name="Text Box 3">
          <a:extLst>
            <a:ext uri="{FF2B5EF4-FFF2-40B4-BE49-F238E27FC236}">
              <a16:creationId xmlns:a16="http://schemas.microsoft.com/office/drawing/2014/main" xmlns="" id="{57C4E56D-C430-4DEA-8C1B-122FA77A57D8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76" name="Text Box 3">
          <a:extLst>
            <a:ext uri="{FF2B5EF4-FFF2-40B4-BE49-F238E27FC236}">
              <a16:creationId xmlns:a16="http://schemas.microsoft.com/office/drawing/2014/main" xmlns="" id="{FE1C8B0E-777B-4655-90F9-8659BE8AC71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77" name="Text Box 3">
          <a:extLst>
            <a:ext uri="{FF2B5EF4-FFF2-40B4-BE49-F238E27FC236}">
              <a16:creationId xmlns:a16="http://schemas.microsoft.com/office/drawing/2014/main" xmlns="" id="{ED10666B-EB2E-40EF-919F-0B7B7F2B61A3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78" name="Text Box 3">
          <a:extLst>
            <a:ext uri="{FF2B5EF4-FFF2-40B4-BE49-F238E27FC236}">
              <a16:creationId xmlns:a16="http://schemas.microsoft.com/office/drawing/2014/main" xmlns="" id="{D5420241-C94C-43AB-913D-D7EA47567886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79" name="Text Box 3">
          <a:extLst>
            <a:ext uri="{FF2B5EF4-FFF2-40B4-BE49-F238E27FC236}">
              <a16:creationId xmlns:a16="http://schemas.microsoft.com/office/drawing/2014/main" xmlns="" id="{ECACEA84-0377-4EA6-AEFA-343E7F56644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80" name="Text Box 3">
          <a:extLst>
            <a:ext uri="{FF2B5EF4-FFF2-40B4-BE49-F238E27FC236}">
              <a16:creationId xmlns:a16="http://schemas.microsoft.com/office/drawing/2014/main" xmlns="" id="{FBF91CA5-9A1E-41FC-AF0B-53DBF92DF583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81" name="Text Box 3">
          <a:extLst>
            <a:ext uri="{FF2B5EF4-FFF2-40B4-BE49-F238E27FC236}">
              <a16:creationId xmlns:a16="http://schemas.microsoft.com/office/drawing/2014/main" xmlns="" id="{02E74104-9A14-4DBD-BCA7-3DE8EDFCA6EE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82" name="Text Box 3">
          <a:extLst>
            <a:ext uri="{FF2B5EF4-FFF2-40B4-BE49-F238E27FC236}">
              <a16:creationId xmlns:a16="http://schemas.microsoft.com/office/drawing/2014/main" xmlns="" id="{1173A121-FA5C-4F54-A33D-85D24298447F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83" name="Text Box 3">
          <a:extLst>
            <a:ext uri="{FF2B5EF4-FFF2-40B4-BE49-F238E27FC236}">
              <a16:creationId xmlns:a16="http://schemas.microsoft.com/office/drawing/2014/main" xmlns="" id="{FEE3F088-1F3C-444E-9F44-9563AC554A2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84" name="Text Box 3">
          <a:extLst>
            <a:ext uri="{FF2B5EF4-FFF2-40B4-BE49-F238E27FC236}">
              <a16:creationId xmlns:a16="http://schemas.microsoft.com/office/drawing/2014/main" xmlns="" id="{2082EB18-7F10-4795-BF5E-095309194E64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85" name="Text Box 3">
          <a:extLst>
            <a:ext uri="{FF2B5EF4-FFF2-40B4-BE49-F238E27FC236}">
              <a16:creationId xmlns:a16="http://schemas.microsoft.com/office/drawing/2014/main" xmlns="" id="{21764874-83FC-4FED-BE35-8C3CD72FD0AD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86" name="Text Box 3">
          <a:extLst>
            <a:ext uri="{FF2B5EF4-FFF2-40B4-BE49-F238E27FC236}">
              <a16:creationId xmlns:a16="http://schemas.microsoft.com/office/drawing/2014/main" xmlns="" id="{7598C99E-4FAA-474F-B0C2-0425CE36F9FE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87" name="Text Box 3">
          <a:extLst>
            <a:ext uri="{FF2B5EF4-FFF2-40B4-BE49-F238E27FC236}">
              <a16:creationId xmlns:a16="http://schemas.microsoft.com/office/drawing/2014/main" xmlns="" id="{D7305848-EA49-48EF-9BA5-4038005CB560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88" name="Text Box 3">
          <a:extLst>
            <a:ext uri="{FF2B5EF4-FFF2-40B4-BE49-F238E27FC236}">
              <a16:creationId xmlns:a16="http://schemas.microsoft.com/office/drawing/2014/main" xmlns="" id="{5534FD42-3533-46C1-A148-0B971777E6FA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89" name="Text Box 3">
          <a:extLst>
            <a:ext uri="{FF2B5EF4-FFF2-40B4-BE49-F238E27FC236}">
              <a16:creationId xmlns:a16="http://schemas.microsoft.com/office/drawing/2014/main" xmlns="" id="{11DF6175-32EA-4718-B753-3059DFC0E1DB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90" name="Text Box 3">
          <a:extLst>
            <a:ext uri="{FF2B5EF4-FFF2-40B4-BE49-F238E27FC236}">
              <a16:creationId xmlns:a16="http://schemas.microsoft.com/office/drawing/2014/main" xmlns="" id="{F39D12C4-7E89-4D91-A0E1-20EC4F589551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91" name="Text Box 3">
          <a:extLst>
            <a:ext uri="{FF2B5EF4-FFF2-40B4-BE49-F238E27FC236}">
              <a16:creationId xmlns:a16="http://schemas.microsoft.com/office/drawing/2014/main" xmlns="" id="{4CCC06B2-4880-46DB-9372-8863757FD8A5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92" name="Text Box 3">
          <a:extLst>
            <a:ext uri="{FF2B5EF4-FFF2-40B4-BE49-F238E27FC236}">
              <a16:creationId xmlns:a16="http://schemas.microsoft.com/office/drawing/2014/main" xmlns="" id="{8CAEF4E1-CBBA-40EC-9156-D1238346D912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93" name="Text Box 3">
          <a:extLst>
            <a:ext uri="{FF2B5EF4-FFF2-40B4-BE49-F238E27FC236}">
              <a16:creationId xmlns:a16="http://schemas.microsoft.com/office/drawing/2014/main" xmlns="" id="{60F432A0-E63F-4442-89F7-BDC33D1B0F04}"/>
            </a:ext>
          </a:extLst>
        </xdr:cNvPr>
        <xdr:cNvSpPr txBox="1">
          <a:spLocks noChangeArrowheads="1"/>
        </xdr:cNvSpPr>
      </xdr:nvSpPr>
      <xdr:spPr bwMode="auto">
        <a:xfrm>
          <a:off x="6236368" y="18071431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94" name="Text Box 3">
          <a:extLst>
            <a:ext uri="{FF2B5EF4-FFF2-40B4-BE49-F238E27FC236}">
              <a16:creationId xmlns:a16="http://schemas.microsoft.com/office/drawing/2014/main" xmlns="" id="{201E00A9-28C2-48DC-B13E-DDC8519F2FCB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95" name="Text Box 3">
          <a:extLst>
            <a:ext uri="{FF2B5EF4-FFF2-40B4-BE49-F238E27FC236}">
              <a16:creationId xmlns:a16="http://schemas.microsoft.com/office/drawing/2014/main" xmlns="" id="{F6F4F75D-70EC-409C-BC3B-1B53565AEB56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96" name="Text Box 3">
          <a:extLst>
            <a:ext uri="{FF2B5EF4-FFF2-40B4-BE49-F238E27FC236}">
              <a16:creationId xmlns:a16="http://schemas.microsoft.com/office/drawing/2014/main" xmlns="" id="{908120FC-962D-4948-8730-7FD82D732C71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97" name="Text Box 3">
          <a:extLst>
            <a:ext uri="{FF2B5EF4-FFF2-40B4-BE49-F238E27FC236}">
              <a16:creationId xmlns:a16="http://schemas.microsoft.com/office/drawing/2014/main" xmlns="" id="{3696BD8D-6C54-4EAA-9B06-979628EBCACF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98" name="Text Box 3">
          <a:extLst>
            <a:ext uri="{FF2B5EF4-FFF2-40B4-BE49-F238E27FC236}">
              <a16:creationId xmlns:a16="http://schemas.microsoft.com/office/drawing/2014/main" xmlns="" id="{2D6DC70B-6187-48A0-8142-61DED3F2305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399" name="Text Box 3">
          <a:extLst>
            <a:ext uri="{FF2B5EF4-FFF2-40B4-BE49-F238E27FC236}">
              <a16:creationId xmlns:a16="http://schemas.microsoft.com/office/drawing/2014/main" xmlns="" id="{20509A47-E72B-4DFC-9059-513D933EF6B8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00" name="Text Box 3">
          <a:extLst>
            <a:ext uri="{FF2B5EF4-FFF2-40B4-BE49-F238E27FC236}">
              <a16:creationId xmlns:a16="http://schemas.microsoft.com/office/drawing/2014/main" xmlns="" id="{9A1FF621-60C7-443C-A2C9-22AE81A3EB46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01" name="Text Box 3">
          <a:extLst>
            <a:ext uri="{FF2B5EF4-FFF2-40B4-BE49-F238E27FC236}">
              <a16:creationId xmlns:a16="http://schemas.microsoft.com/office/drawing/2014/main" xmlns="" id="{D7FB047A-DDC2-471D-8394-92607C5FEBBD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02" name="Text Box 3">
          <a:extLst>
            <a:ext uri="{FF2B5EF4-FFF2-40B4-BE49-F238E27FC236}">
              <a16:creationId xmlns:a16="http://schemas.microsoft.com/office/drawing/2014/main" xmlns="" id="{3FC95712-3724-4A2E-BAED-D4819B8FED36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03" name="Text Box 3">
          <a:extLst>
            <a:ext uri="{FF2B5EF4-FFF2-40B4-BE49-F238E27FC236}">
              <a16:creationId xmlns:a16="http://schemas.microsoft.com/office/drawing/2014/main" xmlns="" id="{7C4F4CB1-A1FA-4CEF-AED6-6E353D0AFB60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04" name="Text Box 3">
          <a:extLst>
            <a:ext uri="{FF2B5EF4-FFF2-40B4-BE49-F238E27FC236}">
              <a16:creationId xmlns:a16="http://schemas.microsoft.com/office/drawing/2014/main" xmlns="" id="{39E85485-4EBA-48AA-92EE-5CD199B148B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05" name="Text Box 3">
          <a:extLst>
            <a:ext uri="{FF2B5EF4-FFF2-40B4-BE49-F238E27FC236}">
              <a16:creationId xmlns:a16="http://schemas.microsoft.com/office/drawing/2014/main" xmlns="" id="{115BD68D-DE5F-4FE4-AF05-7BEB0ADFBAC2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06" name="Text Box 3">
          <a:extLst>
            <a:ext uri="{FF2B5EF4-FFF2-40B4-BE49-F238E27FC236}">
              <a16:creationId xmlns:a16="http://schemas.microsoft.com/office/drawing/2014/main" xmlns="" id="{1A85BC34-A146-44CF-98AE-8D6FC60EE86B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07" name="Text Box 3">
          <a:extLst>
            <a:ext uri="{FF2B5EF4-FFF2-40B4-BE49-F238E27FC236}">
              <a16:creationId xmlns:a16="http://schemas.microsoft.com/office/drawing/2014/main" xmlns="" id="{E9BBD776-203D-4471-A76A-EF6FCCECB234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08" name="Text Box 3">
          <a:extLst>
            <a:ext uri="{FF2B5EF4-FFF2-40B4-BE49-F238E27FC236}">
              <a16:creationId xmlns:a16="http://schemas.microsoft.com/office/drawing/2014/main" xmlns="" id="{5E886CCA-43F0-49CF-AF3E-012C9C9CC7B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09" name="Text Box 3">
          <a:extLst>
            <a:ext uri="{FF2B5EF4-FFF2-40B4-BE49-F238E27FC236}">
              <a16:creationId xmlns:a16="http://schemas.microsoft.com/office/drawing/2014/main" xmlns="" id="{C71F4BCA-0D1F-43D2-BF4D-91F4419AE14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10" name="Text Box 3">
          <a:extLst>
            <a:ext uri="{FF2B5EF4-FFF2-40B4-BE49-F238E27FC236}">
              <a16:creationId xmlns:a16="http://schemas.microsoft.com/office/drawing/2014/main" xmlns="" id="{43166B59-7CF9-499B-B2E6-DD32A661D55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11" name="Text Box 3">
          <a:extLst>
            <a:ext uri="{FF2B5EF4-FFF2-40B4-BE49-F238E27FC236}">
              <a16:creationId xmlns:a16="http://schemas.microsoft.com/office/drawing/2014/main" xmlns="" id="{968807A8-EB05-49CD-8D58-9049565452C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12" name="Text Box 3">
          <a:extLst>
            <a:ext uri="{FF2B5EF4-FFF2-40B4-BE49-F238E27FC236}">
              <a16:creationId xmlns:a16="http://schemas.microsoft.com/office/drawing/2014/main" xmlns="" id="{D052CE24-9E7E-4151-B7FA-53A439F879E5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13" name="Text Box 3">
          <a:extLst>
            <a:ext uri="{FF2B5EF4-FFF2-40B4-BE49-F238E27FC236}">
              <a16:creationId xmlns:a16="http://schemas.microsoft.com/office/drawing/2014/main" xmlns="" id="{A5F814D9-5201-41C5-94A7-94FAEFDEB52F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14" name="Text Box 3">
          <a:extLst>
            <a:ext uri="{FF2B5EF4-FFF2-40B4-BE49-F238E27FC236}">
              <a16:creationId xmlns:a16="http://schemas.microsoft.com/office/drawing/2014/main" xmlns="" id="{C91BED9A-34CF-405E-8CB3-8868279FA91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15" name="Text Box 3">
          <a:extLst>
            <a:ext uri="{FF2B5EF4-FFF2-40B4-BE49-F238E27FC236}">
              <a16:creationId xmlns:a16="http://schemas.microsoft.com/office/drawing/2014/main" xmlns="" id="{C73D9DC4-5E3D-41DB-935B-23F9C0C3422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16" name="Text Box 3">
          <a:extLst>
            <a:ext uri="{FF2B5EF4-FFF2-40B4-BE49-F238E27FC236}">
              <a16:creationId xmlns:a16="http://schemas.microsoft.com/office/drawing/2014/main" xmlns="" id="{2FE92A32-2107-49F7-BFDF-D7BF38F67214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17" name="Text Box 3">
          <a:extLst>
            <a:ext uri="{FF2B5EF4-FFF2-40B4-BE49-F238E27FC236}">
              <a16:creationId xmlns:a16="http://schemas.microsoft.com/office/drawing/2014/main" xmlns="" id="{9E722BC0-F72F-48FB-A62F-5C02817194E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18" name="Text Box 3">
          <a:extLst>
            <a:ext uri="{FF2B5EF4-FFF2-40B4-BE49-F238E27FC236}">
              <a16:creationId xmlns:a16="http://schemas.microsoft.com/office/drawing/2014/main" xmlns="" id="{756C5FA6-2A47-484F-8ECC-FC43EFEEA992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19" name="Text Box 3">
          <a:extLst>
            <a:ext uri="{FF2B5EF4-FFF2-40B4-BE49-F238E27FC236}">
              <a16:creationId xmlns:a16="http://schemas.microsoft.com/office/drawing/2014/main" xmlns="" id="{0AED8FBC-C9B6-4128-966C-4F078718C61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20" name="Text Box 3">
          <a:extLst>
            <a:ext uri="{FF2B5EF4-FFF2-40B4-BE49-F238E27FC236}">
              <a16:creationId xmlns:a16="http://schemas.microsoft.com/office/drawing/2014/main" xmlns="" id="{B6624656-679C-459F-9551-5D353B694CC9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21" name="Text Box 3">
          <a:extLst>
            <a:ext uri="{FF2B5EF4-FFF2-40B4-BE49-F238E27FC236}">
              <a16:creationId xmlns:a16="http://schemas.microsoft.com/office/drawing/2014/main" xmlns="" id="{6E35A580-FDBB-452B-A31C-883EBC678F91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22" name="Text Box 3">
          <a:extLst>
            <a:ext uri="{FF2B5EF4-FFF2-40B4-BE49-F238E27FC236}">
              <a16:creationId xmlns:a16="http://schemas.microsoft.com/office/drawing/2014/main" xmlns="" id="{F6AE234B-EA1E-49E7-81BA-51AFDC48E9A9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23" name="Text Box 3">
          <a:extLst>
            <a:ext uri="{FF2B5EF4-FFF2-40B4-BE49-F238E27FC236}">
              <a16:creationId xmlns:a16="http://schemas.microsoft.com/office/drawing/2014/main" xmlns="" id="{BDBDC1A2-A803-449D-A7F0-59B687BD0F97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24" name="Text Box 3">
          <a:extLst>
            <a:ext uri="{FF2B5EF4-FFF2-40B4-BE49-F238E27FC236}">
              <a16:creationId xmlns:a16="http://schemas.microsoft.com/office/drawing/2014/main" xmlns="" id="{5F096159-ED05-4B10-B1C4-5257FA3A263E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25" name="Text Box 3">
          <a:extLst>
            <a:ext uri="{FF2B5EF4-FFF2-40B4-BE49-F238E27FC236}">
              <a16:creationId xmlns:a16="http://schemas.microsoft.com/office/drawing/2014/main" xmlns="" id="{8E530FA9-D444-45F3-A673-AFD2D0C26E6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26" name="Text Box 3">
          <a:extLst>
            <a:ext uri="{FF2B5EF4-FFF2-40B4-BE49-F238E27FC236}">
              <a16:creationId xmlns:a16="http://schemas.microsoft.com/office/drawing/2014/main" xmlns="" id="{3037FEA1-3B0D-4D74-8268-E701040D9733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27" name="Text Box 3">
          <a:extLst>
            <a:ext uri="{FF2B5EF4-FFF2-40B4-BE49-F238E27FC236}">
              <a16:creationId xmlns:a16="http://schemas.microsoft.com/office/drawing/2014/main" xmlns="" id="{D905DD90-3997-4ED6-823A-38075BCB234C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28" name="Text Box 3">
          <a:extLst>
            <a:ext uri="{FF2B5EF4-FFF2-40B4-BE49-F238E27FC236}">
              <a16:creationId xmlns:a16="http://schemas.microsoft.com/office/drawing/2014/main" xmlns="" id="{9C688CCB-83ED-4256-90B4-399888FBB689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29" name="Text Box 3">
          <a:extLst>
            <a:ext uri="{FF2B5EF4-FFF2-40B4-BE49-F238E27FC236}">
              <a16:creationId xmlns:a16="http://schemas.microsoft.com/office/drawing/2014/main" xmlns="" id="{600A48E8-6674-471D-927A-37D4E5A80A08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30" name="Text Box 3">
          <a:extLst>
            <a:ext uri="{FF2B5EF4-FFF2-40B4-BE49-F238E27FC236}">
              <a16:creationId xmlns:a16="http://schemas.microsoft.com/office/drawing/2014/main" xmlns="" id="{8F285ECA-EA6C-4B9D-B283-AFA3DB31988B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31" name="Text Box 3">
          <a:extLst>
            <a:ext uri="{FF2B5EF4-FFF2-40B4-BE49-F238E27FC236}">
              <a16:creationId xmlns:a16="http://schemas.microsoft.com/office/drawing/2014/main" xmlns="" id="{40B8CB9F-D9A4-4236-8716-39E585F76EB5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32" name="Text Box 3">
          <a:extLst>
            <a:ext uri="{FF2B5EF4-FFF2-40B4-BE49-F238E27FC236}">
              <a16:creationId xmlns:a16="http://schemas.microsoft.com/office/drawing/2014/main" xmlns="" id="{58F5E936-4501-4502-BE07-CD344179E129}"/>
            </a:ext>
          </a:extLst>
        </xdr:cNvPr>
        <xdr:cNvSpPr txBox="1">
          <a:spLocks noChangeArrowheads="1"/>
        </xdr:cNvSpPr>
      </xdr:nvSpPr>
      <xdr:spPr bwMode="auto">
        <a:xfrm>
          <a:off x="6236368" y="180985026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33" name="Text Box 3">
          <a:extLst>
            <a:ext uri="{FF2B5EF4-FFF2-40B4-BE49-F238E27FC236}">
              <a16:creationId xmlns:a16="http://schemas.microsoft.com/office/drawing/2014/main" xmlns="" id="{1F057756-23A2-4193-B094-824E0E9D9EE2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34" name="Text Box 3">
          <a:extLst>
            <a:ext uri="{FF2B5EF4-FFF2-40B4-BE49-F238E27FC236}">
              <a16:creationId xmlns:a16="http://schemas.microsoft.com/office/drawing/2014/main" xmlns="" id="{E7C3C932-747F-490E-9738-4B26BF45F366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35" name="Text Box 3">
          <a:extLst>
            <a:ext uri="{FF2B5EF4-FFF2-40B4-BE49-F238E27FC236}">
              <a16:creationId xmlns:a16="http://schemas.microsoft.com/office/drawing/2014/main" xmlns="" id="{9E7FAE4A-6CAD-482F-B66C-316366ED065A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36" name="Text Box 3">
          <a:extLst>
            <a:ext uri="{FF2B5EF4-FFF2-40B4-BE49-F238E27FC236}">
              <a16:creationId xmlns:a16="http://schemas.microsoft.com/office/drawing/2014/main" xmlns="" id="{7CE28668-6829-4529-B1E7-C94E377EC8D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37" name="Text Box 3">
          <a:extLst>
            <a:ext uri="{FF2B5EF4-FFF2-40B4-BE49-F238E27FC236}">
              <a16:creationId xmlns:a16="http://schemas.microsoft.com/office/drawing/2014/main" xmlns="" id="{1CAFA1D3-E6AD-4162-8AFC-920C338D9304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38" name="Text Box 3">
          <a:extLst>
            <a:ext uri="{FF2B5EF4-FFF2-40B4-BE49-F238E27FC236}">
              <a16:creationId xmlns:a16="http://schemas.microsoft.com/office/drawing/2014/main" xmlns="" id="{265A37F7-BD64-4DF8-9316-62171ACCD644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39" name="Text Box 3">
          <a:extLst>
            <a:ext uri="{FF2B5EF4-FFF2-40B4-BE49-F238E27FC236}">
              <a16:creationId xmlns:a16="http://schemas.microsoft.com/office/drawing/2014/main" xmlns="" id="{E345E191-FF85-492A-AA34-B0D5E7E84FF4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40" name="Text Box 3">
          <a:extLst>
            <a:ext uri="{FF2B5EF4-FFF2-40B4-BE49-F238E27FC236}">
              <a16:creationId xmlns:a16="http://schemas.microsoft.com/office/drawing/2014/main" xmlns="" id="{EFE8ED4D-9B2F-4B86-89D5-D2358149808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41" name="Text Box 3">
          <a:extLst>
            <a:ext uri="{FF2B5EF4-FFF2-40B4-BE49-F238E27FC236}">
              <a16:creationId xmlns:a16="http://schemas.microsoft.com/office/drawing/2014/main" xmlns="" id="{BA2EE206-1C55-4189-8FCF-E82AE4789B35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42" name="Text Box 3">
          <a:extLst>
            <a:ext uri="{FF2B5EF4-FFF2-40B4-BE49-F238E27FC236}">
              <a16:creationId xmlns:a16="http://schemas.microsoft.com/office/drawing/2014/main" xmlns="" id="{D4744CEA-79E7-4961-AAE1-17253839C07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43" name="Text Box 3">
          <a:extLst>
            <a:ext uri="{FF2B5EF4-FFF2-40B4-BE49-F238E27FC236}">
              <a16:creationId xmlns:a16="http://schemas.microsoft.com/office/drawing/2014/main" xmlns="" id="{6DE63141-362B-4496-8F44-A7BE5915696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44" name="Text Box 3">
          <a:extLst>
            <a:ext uri="{FF2B5EF4-FFF2-40B4-BE49-F238E27FC236}">
              <a16:creationId xmlns:a16="http://schemas.microsoft.com/office/drawing/2014/main" xmlns="" id="{D8C20E61-107D-4223-B17D-73AB5A2C63E5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45" name="Text Box 3">
          <a:extLst>
            <a:ext uri="{FF2B5EF4-FFF2-40B4-BE49-F238E27FC236}">
              <a16:creationId xmlns:a16="http://schemas.microsoft.com/office/drawing/2014/main" xmlns="" id="{A20F248A-3F90-4211-9111-97CB64F69510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46" name="Text Box 3">
          <a:extLst>
            <a:ext uri="{FF2B5EF4-FFF2-40B4-BE49-F238E27FC236}">
              <a16:creationId xmlns:a16="http://schemas.microsoft.com/office/drawing/2014/main" xmlns="" id="{69F82692-8278-43CA-BBC4-70AD992A05A0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47" name="Text Box 3">
          <a:extLst>
            <a:ext uri="{FF2B5EF4-FFF2-40B4-BE49-F238E27FC236}">
              <a16:creationId xmlns:a16="http://schemas.microsoft.com/office/drawing/2014/main" xmlns="" id="{17B6EA55-DFAF-4AB0-823B-B8ECC0BBB718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48" name="Text Box 3">
          <a:extLst>
            <a:ext uri="{FF2B5EF4-FFF2-40B4-BE49-F238E27FC236}">
              <a16:creationId xmlns:a16="http://schemas.microsoft.com/office/drawing/2014/main" xmlns="" id="{95E17784-A895-4AE5-A69D-39BF699C037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49" name="Text Box 3">
          <a:extLst>
            <a:ext uri="{FF2B5EF4-FFF2-40B4-BE49-F238E27FC236}">
              <a16:creationId xmlns:a16="http://schemas.microsoft.com/office/drawing/2014/main" xmlns="" id="{CDAEB218-94AF-4FBF-ABEE-A4454EE15714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50" name="Text Box 3">
          <a:extLst>
            <a:ext uri="{FF2B5EF4-FFF2-40B4-BE49-F238E27FC236}">
              <a16:creationId xmlns:a16="http://schemas.microsoft.com/office/drawing/2014/main" xmlns="" id="{21C6DF47-3DE2-4192-960D-578C8C8153B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51" name="Text Box 3">
          <a:extLst>
            <a:ext uri="{FF2B5EF4-FFF2-40B4-BE49-F238E27FC236}">
              <a16:creationId xmlns:a16="http://schemas.microsoft.com/office/drawing/2014/main" xmlns="" id="{7F45C551-FB8E-4983-BDE3-B12103018CD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52" name="Text Box 3">
          <a:extLst>
            <a:ext uri="{FF2B5EF4-FFF2-40B4-BE49-F238E27FC236}">
              <a16:creationId xmlns:a16="http://schemas.microsoft.com/office/drawing/2014/main" xmlns="" id="{C9D62CBC-741D-46FA-9DBD-8831FC328C72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53" name="Text Box 3">
          <a:extLst>
            <a:ext uri="{FF2B5EF4-FFF2-40B4-BE49-F238E27FC236}">
              <a16:creationId xmlns:a16="http://schemas.microsoft.com/office/drawing/2014/main" xmlns="" id="{27A3642A-1CEF-454F-AED6-67594D86A4C1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54" name="Text Box 3">
          <a:extLst>
            <a:ext uri="{FF2B5EF4-FFF2-40B4-BE49-F238E27FC236}">
              <a16:creationId xmlns:a16="http://schemas.microsoft.com/office/drawing/2014/main" xmlns="" id="{0AD0FA5C-D1D6-48F5-A60B-9E09D4D178F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55" name="Text Box 3">
          <a:extLst>
            <a:ext uri="{FF2B5EF4-FFF2-40B4-BE49-F238E27FC236}">
              <a16:creationId xmlns:a16="http://schemas.microsoft.com/office/drawing/2014/main" xmlns="" id="{5790E8F4-6B03-4E49-B146-0BAD187ADC8B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56" name="Text Box 3">
          <a:extLst>
            <a:ext uri="{FF2B5EF4-FFF2-40B4-BE49-F238E27FC236}">
              <a16:creationId xmlns:a16="http://schemas.microsoft.com/office/drawing/2014/main" xmlns="" id="{0C7072AF-267D-4F5D-966A-20145069F590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57" name="Text Box 3">
          <a:extLst>
            <a:ext uri="{FF2B5EF4-FFF2-40B4-BE49-F238E27FC236}">
              <a16:creationId xmlns:a16="http://schemas.microsoft.com/office/drawing/2014/main" xmlns="" id="{3FAF95D3-262F-4341-87E2-62FB1C9764C6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58" name="Text Box 3">
          <a:extLst>
            <a:ext uri="{FF2B5EF4-FFF2-40B4-BE49-F238E27FC236}">
              <a16:creationId xmlns:a16="http://schemas.microsoft.com/office/drawing/2014/main" xmlns="" id="{90575778-9CD9-4CC7-8B69-FDBFF1995353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59" name="Text Box 3">
          <a:extLst>
            <a:ext uri="{FF2B5EF4-FFF2-40B4-BE49-F238E27FC236}">
              <a16:creationId xmlns:a16="http://schemas.microsoft.com/office/drawing/2014/main" xmlns="" id="{2E4FB06F-9606-4A69-B9B9-69D4CC4EED4A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60" name="Text Box 3">
          <a:extLst>
            <a:ext uri="{FF2B5EF4-FFF2-40B4-BE49-F238E27FC236}">
              <a16:creationId xmlns:a16="http://schemas.microsoft.com/office/drawing/2014/main" xmlns="" id="{021B9AE1-E675-44B9-BE39-E66EE77558A3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61" name="Text Box 3">
          <a:extLst>
            <a:ext uri="{FF2B5EF4-FFF2-40B4-BE49-F238E27FC236}">
              <a16:creationId xmlns:a16="http://schemas.microsoft.com/office/drawing/2014/main" xmlns="" id="{B3F17BC0-4CEC-488C-B9A8-A1E9A9A10D9B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62" name="Text Box 3">
          <a:extLst>
            <a:ext uri="{FF2B5EF4-FFF2-40B4-BE49-F238E27FC236}">
              <a16:creationId xmlns:a16="http://schemas.microsoft.com/office/drawing/2014/main" xmlns="" id="{08EC08A1-07C5-47E6-9A66-C1E51AB91124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63" name="Text Box 3">
          <a:extLst>
            <a:ext uri="{FF2B5EF4-FFF2-40B4-BE49-F238E27FC236}">
              <a16:creationId xmlns:a16="http://schemas.microsoft.com/office/drawing/2014/main" xmlns="" id="{E6AEC959-77B4-4224-8767-870FBA4005DA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64" name="Text Box 3">
          <a:extLst>
            <a:ext uri="{FF2B5EF4-FFF2-40B4-BE49-F238E27FC236}">
              <a16:creationId xmlns:a16="http://schemas.microsoft.com/office/drawing/2014/main" xmlns="" id="{0157DD8E-ECBA-4D5D-8BDD-B9F7F36E623C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65" name="Text Box 3">
          <a:extLst>
            <a:ext uri="{FF2B5EF4-FFF2-40B4-BE49-F238E27FC236}">
              <a16:creationId xmlns:a16="http://schemas.microsoft.com/office/drawing/2014/main" xmlns="" id="{2E02F438-6F8A-419D-A036-C412D7E39CE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66" name="Text Box 3">
          <a:extLst>
            <a:ext uri="{FF2B5EF4-FFF2-40B4-BE49-F238E27FC236}">
              <a16:creationId xmlns:a16="http://schemas.microsoft.com/office/drawing/2014/main" xmlns="" id="{F2BD3D50-09B1-4118-A261-3874B283A7DD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67" name="Text Box 3">
          <a:extLst>
            <a:ext uri="{FF2B5EF4-FFF2-40B4-BE49-F238E27FC236}">
              <a16:creationId xmlns:a16="http://schemas.microsoft.com/office/drawing/2014/main" xmlns="" id="{E7A89DFC-FD67-4033-A22C-906DD611C37F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68" name="Text Box 3">
          <a:extLst>
            <a:ext uri="{FF2B5EF4-FFF2-40B4-BE49-F238E27FC236}">
              <a16:creationId xmlns:a16="http://schemas.microsoft.com/office/drawing/2014/main" xmlns="" id="{813A3CC1-2B82-4EDA-A3CA-4315FACD5189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69" name="Text Box 3">
          <a:extLst>
            <a:ext uri="{FF2B5EF4-FFF2-40B4-BE49-F238E27FC236}">
              <a16:creationId xmlns:a16="http://schemas.microsoft.com/office/drawing/2014/main" xmlns="" id="{6F425F04-0216-4E0D-8FAE-2D12DBB0DB76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70" name="Text Box 3">
          <a:extLst>
            <a:ext uri="{FF2B5EF4-FFF2-40B4-BE49-F238E27FC236}">
              <a16:creationId xmlns:a16="http://schemas.microsoft.com/office/drawing/2014/main" xmlns="" id="{D67FE60E-01D9-4608-87C7-A1A35444586D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71" name="Text Box 3">
          <a:extLst>
            <a:ext uri="{FF2B5EF4-FFF2-40B4-BE49-F238E27FC236}">
              <a16:creationId xmlns:a16="http://schemas.microsoft.com/office/drawing/2014/main" xmlns="" id="{E2F8C365-E10A-4A97-8DE6-27ACE3794AE6}"/>
            </a:ext>
          </a:extLst>
        </xdr:cNvPr>
        <xdr:cNvSpPr txBox="1">
          <a:spLocks noChangeArrowheads="1"/>
        </xdr:cNvSpPr>
      </xdr:nvSpPr>
      <xdr:spPr bwMode="auto">
        <a:xfrm>
          <a:off x="6236368" y="18125573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72" name="Text Box 3">
          <a:extLst>
            <a:ext uri="{FF2B5EF4-FFF2-40B4-BE49-F238E27FC236}">
              <a16:creationId xmlns:a16="http://schemas.microsoft.com/office/drawing/2014/main" xmlns="" id="{83686F76-C020-48E0-99C8-E726DED60245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73" name="Text Box 3">
          <a:extLst>
            <a:ext uri="{FF2B5EF4-FFF2-40B4-BE49-F238E27FC236}">
              <a16:creationId xmlns:a16="http://schemas.microsoft.com/office/drawing/2014/main" xmlns="" id="{65D503A0-762E-4231-AE94-906A7AC6E94F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74" name="Text Box 3">
          <a:extLst>
            <a:ext uri="{FF2B5EF4-FFF2-40B4-BE49-F238E27FC236}">
              <a16:creationId xmlns:a16="http://schemas.microsoft.com/office/drawing/2014/main" xmlns="" id="{2B1006ED-8BF6-4062-9BE3-6B49C54E909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75" name="Text Box 3">
          <a:extLst>
            <a:ext uri="{FF2B5EF4-FFF2-40B4-BE49-F238E27FC236}">
              <a16:creationId xmlns:a16="http://schemas.microsoft.com/office/drawing/2014/main" xmlns="" id="{D0A8DC6A-C30B-4AFB-BF1F-4BB1C3E56B56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76" name="Text Box 3">
          <a:extLst>
            <a:ext uri="{FF2B5EF4-FFF2-40B4-BE49-F238E27FC236}">
              <a16:creationId xmlns:a16="http://schemas.microsoft.com/office/drawing/2014/main" xmlns="" id="{EA594022-B593-4239-95CB-2CAA7013DB6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77" name="Text Box 3">
          <a:extLst>
            <a:ext uri="{FF2B5EF4-FFF2-40B4-BE49-F238E27FC236}">
              <a16:creationId xmlns:a16="http://schemas.microsoft.com/office/drawing/2014/main" xmlns="" id="{3CA153A5-E03D-4860-A629-B375E145011B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78" name="Text Box 3">
          <a:extLst>
            <a:ext uri="{FF2B5EF4-FFF2-40B4-BE49-F238E27FC236}">
              <a16:creationId xmlns:a16="http://schemas.microsoft.com/office/drawing/2014/main" xmlns="" id="{F0957C11-6873-4002-8E87-60D4E6FDE3A4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79" name="Text Box 3">
          <a:extLst>
            <a:ext uri="{FF2B5EF4-FFF2-40B4-BE49-F238E27FC236}">
              <a16:creationId xmlns:a16="http://schemas.microsoft.com/office/drawing/2014/main" xmlns="" id="{ED4823F1-4692-41CC-A959-04C4731B3F8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80" name="Text Box 3">
          <a:extLst>
            <a:ext uri="{FF2B5EF4-FFF2-40B4-BE49-F238E27FC236}">
              <a16:creationId xmlns:a16="http://schemas.microsoft.com/office/drawing/2014/main" xmlns="" id="{4620C8F6-B4A3-40AA-ACEE-38163996A34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81" name="Text Box 3">
          <a:extLst>
            <a:ext uri="{FF2B5EF4-FFF2-40B4-BE49-F238E27FC236}">
              <a16:creationId xmlns:a16="http://schemas.microsoft.com/office/drawing/2014/main" xmlns="" id="{59C04661-A664-4354-BDF9-0EF51B026BA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82" name="Text Box 3">
          <a:extLst>
            <a:ext uri="{FF2B5EF4-FFF2-40B4-BE49-F238E27FC236}">
              <a16:creationId xmlns:a16="http://schemas.microsoft.com/office/drawing/2014/main" xmlns="" id="{2CBD19D9-7137-4BA7-B7AA-1E293C6D1D24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83" name="Text Box 3">
          <a:extLst>
            <a:ext uri="{FF2B5EF4-FFF2-40B4-BE49-F238E27FC236}">
              <a16:creationId xmlns:a16="http://schemas.microsoft.com/office/drawing/2014/main" xmlns="" id="{ED4170C8-D2CC-4F78-87B7-22920DC269DF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84" name="Text Box 3">
          <a:extLst>
            <a:ext uri="{FF2B5EF4-FFF2-40B4-BE49-F238E27FC236}">
              <a16:creationId xmlns:a16="http://schemas.microsoft.com/office/drawing/2014/main" xmlns="" id="{6BB3BEED-5374-4B68-A862-70B9312825A7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85" name="Text Box 3">
          <a:extLst>
            <a:ext uri="{FF2B5EF4-FFF2-40B4-BE49-F238E27FC236}">
              <a16:creationId xmlns:a16="http://schemas.microsoft.com/office/drawing/2014/main" xmlns="" id="{EC5C65AB-B1CA-410F-933F-3C3EFFD9416A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86" name="Text Box 3">
          <a:extLst>
            <a:ext uri="{FF2B5EF4-FFF2-40B4-BE49-F238E27FC236}">
              <a16:creationId xmlns:a16="http://schemas.microsoft.com/office/drawing/2014/main" xmlns="" id="{14B7E8BB-A7B0-4549-88CC-D9AA29A4DD5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87" name="Text Box 3">
          <a:extLst>
            <a:ext uri="{FF2B5EF4-FFF2-40B4-BE49-F238E27FC236}">
              <a16:creationId xmlns:a16="http://schemas.microsoft.com/office/drawing/2014/main" xmlns="" id="{A81ED6B3-BE16-44B4-8ECD-3E1D43737CEB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88" name="Text Box 3">
          <a:extLst>
            <a:ext uri="{FF2B5EF4-FFF2-40B4-BE49-F238E27FC236}">
              <a16:creationId xmlns:a16="http://schemas.microsoft.com/office/drawing/2014/main" xmlns="" id="{32CACDEA-B69D-4D2E-97C3-DCB85AE2776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89" name="Text Box 3">
          <a:extLst>
            <a:ext uri="{FF2B5EF4-FFF2-40B4-BE49-F238E27FC236}">
              <a16:creationId xmlns:a16="http://schemas.microsoft.com/office/drawing/2014/main" xmlns="" id="{2B15D667-4EED-4313-9BDF-8FA67EDB63B1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90" name="Text Box 3">
          <a:extLst>
            <a:ext uri="{FF2B5EF4-FFF2-40B4-BE49-F238E27FC236}">
              <a16:creationId xmlns:a16="http://schemas.microsoft.com/office/drawing/2014/main" xmlns="" id="{F8D06A8B-0B4A-44B6-B7CE-DAB71B974DFF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91" name="Text Box 3">
          <a:extLst>
            <a:ext uri="{FF2B5EF4-FFF2-40B4-BE49-F238E27FC236}">
              <a16:creationId xmlns:a16="http://schemas.microsoft.com/office/drawing/2014/main" xmlns="" id="{358C7811-3ABE-48DA-97F8-D86F23A5E563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92" name="Text Box 3">
          <a:extLst>
            <a:ext uri="{FF2B5EF4-FFF2-40B4-BE49-F238E27FC236}">
              <a16:creationId xmlns:a16="http://schemas.microsoft.com/office/drawing/2014/main" xmlns="" id="{526AD4AA-3F85-44F0-99F1-B9CC67923EE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93" name="Text Box 3">
          <a:extLst>
            <a:ext uri="{FF2B5EF4-FFF2-40B4-BE49-F238E27FC236}">
              <a16:creationId xmlns:a16="http://schemas.microsoft.com/office/drawing/2014/main" xmlns="" id="{5B7AF5A5-0BB6-4EA0-82F5-87CC1D24A155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94" name="Text Box 3">
          <a:extLst>
            <a:ext uri="{FF2B5EF4-FFF2-40B4-BE49-F238E27FC236}">
              <a16:creationId xmlns:a16="http://schemas.microsoft.com/office/drawing/2014/main" xmlns="" id="{C48FD5B3-BB43-444F-B89E-C0BD608ADB0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95" name="Text Box 3">
          <a:extLst>
            <a:ext uri="{FF2B5EF4-FFF2-40B4-BE49-F238E27FC236}">
              <a16:creationId xmlns:a16="http://schemas.microsoft.com/office/drawing/2014/main" xmlns="" id="{E107B964-13AC-4C64-B2E6-4AF3BC28633F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96" name="Text Box 3">
          <a:extLst>
            <a:ext uri="{FF2B5EF4-FFF2-40B4-BE49-F238E27FC236}">
              <a16:creationId xmlns:a16="http://schemas.microsoft.com/office/drawing/2014/main" xmlns="" id="{29E58B51-D6AD-458C-A912-27FCD84A0A84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97" name="Text Box 3">
          <a:extLst>
            <a:ext uri="{FF2B5EF4-FFF2-40B4-BE49-F238E27FC236}">
              <a16:creationId xmlns:a16="http://schemas.microsoft.com/office/drawing/2014/main" xmlns="" id="{C5D2BB02-B042-473C-934F-370F1D98354E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98" name="Text Box 3">
          <a:extLst>
            <a:ext uri="{FF2B5EF4-FFF2-40B4-BE49-F238E27FC236}">
              <a16:creationId xmlns:a16="http://schemas.microsoft.com/office/drawing/2014/main" xmlns="" id="{6751E60A-771C-414D-A3BC-D7BE9F6B81A2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499" name="Text Box 3">
          <a:extLst>
            <a:ext uri="{FF2B5EF4-FFF2-40B4-BE49-F238E27FC236}">
              <a16:creationId xmlns:a16="http://schemas.microsoft.com/office/drawing/2014/main" xmlns="" id="{0317EA08-2936-469B-BDDD-F102D75C96A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00" name="Text Box 3">
          <a:extLst>
            <a:ext uri="{FF2B5EF4-FFF2-40B4-BE49-F238E27FC236}">
              <a16:creationId xmlns:a16="http://schemas.microsoft.com/office/drawing/2014/main" xmlns="" id="{ABEEB398-7AAB-4B9A-A66A-593FC1FD476D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01" name="Text Box 3">
          <a:extLst>
            <a:ext uri="{FF2B5EF4-FFF2-40B4-BE49-F238E27FC236}">
              <a16:creationId xmlns:a16="http://schemas.microsoft.com/office/drawing/2014/main" xmlns="" id="{927E22A1-0903-4B7D-AFB2-68DA3BE01D37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02" name="Text Box 3">
          <a:extLst>
            <a:ext uri="{FF2B5EF4-FFF2-40B4-BE49-F238E27FC236}">
              <a16:creationId xmlns:a16="http://schemas.microsoft.com/office/drawing/2014/main" xmlns="" id="{CDA6A76D-11B6-438D-9042-0E669D673EF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03" name="Text Box 3">
          <a:extLst>
            <a:ext uri="{FF2B5EF4-FFF2-40B4-BE49-F238E27FC236}">
              <a16:creationId xmlns:a16="http://schemas.microsoft.com/office/drawing/2014/main" xmlns="" id="{10081932-0D00-4C82-906C-52B8683081EA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04" name="Text Box 3">
          <a:extLst>
            <a:ext uri="{FF2B5EF4-FFF2-40B4-BE49-F238E27FC236}">
              <a16:creationId xmlns:a16="http://schemas.microsoft.com/office/drawing/2014/main" xmlns="" id="{F3EBB398-28A9-4C06-B3D1-070F381EC42D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05" name="Text Box 3">
          <a:extLst>
            <a:ext uri="{FF2B5EF4-FFF2-40B4-BE49-F238E27FC236}">
              <a16:creationId xmlns:a16="http://schemas.microsoft.com/office/drawing/2014/main" xmlns="" id="{1B298C9F-C694-4773-B911-83E40112B16B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06" name="Text Box 3">
          <a:extLst>
            <a:ext uri="{FF2B5EF4-FFF2-40B4-BE49-F238E27FC236}">
              <a16:creationId xmlns:a16="http://schemas.microsoft.com/office/drawing/2014/main" xmlns="" id="{34207D71-44DF-4883-869A-4CE5F806A549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07" name="Text Box 3">
          <a:extLst>
            <a:ext uri="{FF2B5EF4-FFF2-40B4-BE49-F238E27FC236}">
              <a16:creationId xmlns:a16="http://schemas.microsoft.com/office/drawing/2014/main" xmlns="" id="{FED230AB-650B-4AE9-89D4-1563919D55BA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08" name="Text Box 3">
          <a:extLst>
            <a:ext uri="{FF2B5EF4-FFF2-40B4-BE49-F238E27FC236}">
              <a16:creationId xmlns:a16="http://schemas.microsoft.com/office/drawing/2014/main" xmlns="" id="{ABD293E8-020B-42EF-8798-982A8E583234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09" name="Text Box 3">
          <a:extLst>
            <a:ext uri="{FF2B5EF4-FFF2-40B4-BE49-F238E27FC236}">
              <a16:creationId xmlns:a16="http://schemas.microsoft.com/office/drawing/2014/main" xmlns="" id="{48BE28C4-E5A1-41CC-8F16-F76FF80EC6B7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10" name="Text Box 3">
          <a:extLst>
            <a:ext uri="{FF2B5EF4-FFF2-40B4-BE49-F238E27FC236}">
              <a16:creationId xmlns:a16="http://schemas.microsoft.com/office/drawing/2014/main" xmlns="" id="{244085D6-2980-4852-8A8B-04E8EF244E68}"/>
            </a:ext>
          </a:extLst>
        </xdr:cNvPr>
        <xdr:cNvSpPr txBox="1">
          <a:spLocks noChangeArrowheads="1"/>
        </xdr:cNvSpPr>
      </xdr:nvSpPr>
      <xdr:spPr bwMode="auto">
        <a:xfrm>
          <a:off x="6236368" y="181526447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11" name="Text Box 3">
          <a:extLst>
            <a:ext uri="{FF2B5EF4-FFF2-40B4-BE49-F238E27FC236}">
              <a16:creationId xmlns:a16="http://schemas.microsoft.com/office/drawing/2014/main" xmlns="" id="{22CF5B4A-0895-4069-A776-667AED7EC70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12" name="Text Box 3">
          <a:extLst>
            <a:ext uri="{FF2B5EF4-FFF2-40B4-BE49-F238E27FC236}">
              <a16:creationId xmlns:a16="http://schemas.microsoft.com/office/drawing/2014/main" xmlns="" id="{40DE32F7-8290-4829-B625-791CED1EFDF4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13" name="Text Box 3">
          <a:extLst>
            <a:ext uri="{FF2B5EF4-FFF2-40B4-BE49-F238E27FC236}">
              <a16:creationId xmlns:a16="http://schemas.microsoft.com/office/drawing/2014/main" xmlns="" id="{B5535809-278C-4F91-BE3B-7F9ABD730B8C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14" name="Text Box 3">
          <a:extLst>
            <a:ext uri="{FF2B5EF4-FFF2-40B4-BE49-F238E27FC236}">
              <a16:creationId xmlns:a16="http://schemas.microsoft.com/office/drawing/2014/main" xmlns="" id="{F766A2C2-093D-4838-9E01-B277AB215D9D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15" name="Text Box 3">
          <a:extLst>
            <a:ext uri="{FF2B5EF4-FFF2-40B4-BE49-F238E27FC236}">
              <a16:creationId xmlns:a16="http://schemas.microsoft.com/office/drawing/2014/main" xmlns="" id="{D5EBD183-AD98-4187-BD85-96822FBF32EA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16" name="Text Box 3">
          <a:extLst>
            <a:ext uri="{FF2B5EF4-FFF2-40B4-BE49-F238E27FC236}">
              <a16:creationId xmlns:a16="http://schemas.microsoft.com/office/drawing/2014/main" xmlns="" id="{A8044F08-F619-4FE5-AE52-E6156BACB3D6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17" name="Text Box 3">
          <a:extLst>
            <a:ext uri="{FF2B5EF4-FFF2-40B4-BE49-F238E27FC236}">
              <a16:creationId xmlns:a16="http://schemas.microsoft.com/office/drawing/2014/main" xmlns="" id="{E3D80ADD-C6B9-4E13-8B5D-D9CB0DC2196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18" name="Text Box 3">
          <a:extLst>
            <a:ext uri="{FF2B5EF4-FFF2-40B4-BE49-F238E27FC236}">
              <a16:creationId xmlns:a16="http://schemas.microsoft.com/office/drawing/2014/main" xmlns="" id="{2B8287BF-008F-48BD-889A-5B1055C8E81D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19" name="Text Box 3">
          <a:extLst>
            <a:ext uri="{FF2B5EF4-FFF2-40B4-BE49-F238E27FC236}">
              <a16:creationId xmlns:a16="http://schemas.microsoft.com/office/drawing/2014/main" xmlns="" id="{789A5C9C-8090-4D86-A6EB-029AED6DD94F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20" name="Text Box 3">
          <a:extLst>
            <a:ext uri="{FF2B5EF4-FFF2-40B4-BE49-F238E27FC236}">
              <a16:creationId xmlns:a16="http://schemas.microsoft.com/office/drawing/2014/main" xmlns="" id="{1E500EE3-C38B-4030-910D-FBD67CF991D4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21" name="Text Box 3">
          <a:extLst>
            <a:ext uri="{FF2B5EF4-FFF2-40B4-BE49-F238E27FC236}">
              <a16:creationId xmlns:a16="http://schemas.microsoft.com/office/drawing/2014/main" xmlns="" id="{64F2A0EE-711C-41D8-A838-FC81760C2F1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22" name="Text Box 3">
          <a:extLst>
            <a:ext uri="{FF2B5EF4-FFF2-40B4-BE49-F238E27FC236}">
              <a16:creationId xmlns:a16="http://schemas.microsoft.com/office/drawing/2014/main" xmlns="" id="{AC35BC97-B09A-43CC-AFF9-E9EFE8598CD6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23" name="Text Box 3">
          <a:extLst>
            <a:ext uri="{FF2B5EF4-FFF2-40B4-BE49-F238E27FC236}">
              <a16:creationId xmlns:a16="http://schemas.microsoft.com/office/drawing/2014/main" xmlns="" id="{2D7BCE7D-43F8-4195-A64D-68E21D74C15A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24" name="Text Box 3">
          <a:extLst>
            <a:ext uri="{FF2B5EF4-FFF2-40B4-BE49-F238E27FC236}">
              <a16:creationId xmlns:a16="http://schemas.microsoft.com/office/drawing/2014/main" xmlns="" id="{25017EB2-D089-4E85-912A-B058A04DB3B6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25" name="Text Box 3">
          <a:extLst>
            <a:ext uri="{FF2B5EF4-FFF2-40B4-BE49-F238E27FC236}">
              <a16:creationId xmlns:a16="http://schemas.microsoft.com/office/drawing/2014/main" xmlns="" id="{F8489971-B2C1-4521-954E-16704C73253C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26" name="Text Box 3">
          <a:extLst>
            <a:ext uri="{FF2B5EF4-FFF2-40B4-BE49-F238E27FC236}">
              <a16:creationId xmlns:a16="http://schemas.microsoft.com/office/drawing/2014/main" xmlns="" id="{91C0BC6A-A105-413E-8CBA-76BBA5CF4BAB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27" name="Text Box 3">
          <a:extLst>
            <a:ext uri="{FF2B5EF4-FFF2-40B4-BE49-F238E27FC236}">
              <a16:creationId xmlns:a16="http://schemas.microsoft.com/office/drawing/2014/main" xmlns="" id="{BE725633-D868-4CA4-A477-BAAE979B2EBF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28" name="Text Box 3">
          <a:extLst>
            <a:ext uri="{FF2B5EF4-FFF2-40B4-BE49-F238E27FC236}">
              <a16:creationId xmlns:a16="http://schemas.microsoft.com/office/drawing/2014/main" xmlns="" id="{2E7BDC02-AA7D-413A-9F03-1FC9C8186524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29" name="Text Box 3">
          <a:extLst>
            <a:ext uri="{FF2B5EF4-FFF2-40B4-BE49-F238E27FC236}">
              <a16:creationId xmlns:a16="http://schemas.microsoft.com/office/drawing/2014/main" xmlns="" id="{57939D1B-226D-4977-A7BC-A75F94F0BA0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30" name="Text Box 3">
          <a:extLst>
            <a:ext uri="{FF2B5EF4-FFF2-40B4-BE49-F238E27FC236}">
              <a16:creationId xmlns:a16="http://schemas.microsoft.com/office/drawing/2014/main" xmlns="" id="{CE5B3862-1B1A-4973-8A85-173A788D55FA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31" name="Text Box 3">
          <a:extLst>
            <a:ext uri="{FF2B5EF4-FFF2-40B4-BE49-F238E27FC236}">
              <a16:creationId xmlns:a16="http://schemas.microsoft.com/office/drawing/2014/main" xmlns="" id="{85D5E8D3-6547-4D48-B07D-A5C2098478D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32" name="Text Box 3">
          <a:extLst>
            <a:ext uri="{FF2B5EF4-FFF2-40B4-BE49-F238E27FC236}">
              <a16:creationId xmlns:a16="http://schemas.microsoft.com/office/drawing/2014/main" xmlns="" id="{6CAC2BDB-75A2-4EA8-97D4-05073E78736C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33" name="Text Box 3">
          <a:extLst>
            <a:ext uri="{FF2B5EF4-FFF2-40B4-BE49-F238E27FC236}">
              <a16:creationId xmlns:a16="http://schemas.microsoft.com/office/drawing/2014/main" xmlns="" id="{9FCA2FBD-1731-4D4F-943C-F752095AE9A1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34" name="Text Box 3">
          <a:extLst>
            <a:ext uri="{FF2B5EF4-FFF2-40B4-BE49-F238E27FC236}">
              <a16:creationId xmlns:a16="http://schemas.microsoft.com/office/drawing/2014/main" xmlns="" id="{EEBB4C38-FD5E-4ACB-9C2A-9C9B6F45928B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35" name="Text Box 3">
          <a:extLst>
            <a:ext uri="{FF2B5EF4-FFF2-40B4-BE49-F238E27FC236}">
              <a16:creationId xmlns:a16="http://schemas.microsoft.com/office/drawing/2014/main" xmlns="" id="{11FF230E-E415-4558-BA3D-D90F08D6CE6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36" name="Text Box 3">
          <a:extLst>
            <a:ext uri="{FF2B5EF4-FFF2-40B4-BE49-F238E27FC236}">
              <a16:creationId xmlns:a16="http://schemas.microsoft.com/office/drawing/2014/main" xmlns="" id="{C7B8917B-E8DC-4BE9-81EA-0ABDDF2CEEC0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37" name="Text Box 3">
          <a:extLst>
            <a:ext uri="{FF2B5EF4-FFF2-40B4-BE49-F238E27FC236}">
              <a16:creationId xmlns:a16="http://schemas.microsoft.com/office/drawing/2014/main" xmlns="" id="{32F70EDB-A223-4547-9D87-5209DF44E09F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38" name="Text Box 3">
          <a:extLst>
            <a:ext uri="{FF2B5EF4-FFF2-40B4-BE49-F238E27FC236}">
              <a16:creationId xmlns:a16="http://schemas.microsoft.com/office/drawing/2014/main" xmlns="" id="{D9AE14C1-E3C4-42F8-8C3A-AE6F9CF7835E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39" name="Text Box 3">
          <a:extLst>
            <a:ext uri="{FF2B5EF4-FFF2-40B4-BE49-F238E27FC236}">
              <a16:creationId xmlns:a16="http://schemas.microsoft.com/office/drawing/2014/main" xmlns="" id="{6D007116-B992-48AB-9482-B68117DED4D1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40" name="Text Box 3">
          <a:extLst>
            <a:ext uri="{FF2B5EF4-FFF2-40B4-BE49-F238E27FC236}">
              <a16:creationId xmlns:a16="http://schemas.microsoft.com/office/drawing/2014/main" xmlns="" id="{0AA0036B-75EE-4658-A361-B63CB3012BE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41" name="Text Box 3">
          <a:extLst>
            <a:ext uri="{FF2B5EF4-FFF2-40B4-BE49-F238E27FC236}">
              <a16:creationId xmlns:a16="http://schemas.microsoft.com/office/drawing/2014/main" xmlns="" id="{C4221891-BD6B-4C2F-AEC2-C1D96B7E37F7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42" name="Text Box 3">
          <a:extLst>
            <a:ext uri="{FF2B5EF4-FFF2-40B4-BE49-F238E27FC236}">
              <a16:creationId xmlns:a16="http://schemas.microsoft.com/office/drawing/2014/main" xmlns="" id="{FCE0B4F2-7AB1-4745-9CE3-9C9DA2216A6A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43" name="Text Box 3">
          <a:extLst>
            <a:ext uri="{FF2B5EF4-FFF2-40B4-BE49-F238E27FC236}">
              <a16:creationId xmlns:a16="http://schemas.microsoft.com/office/drawing/2014/main" xmlns="" id="{629B62FC-8B4D-498B-B1DE-8A948A0ADBE7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44" name="Text Box 3">
          <a:extLst>
            <a:ext uri="{FF2B5EF4-FFF2-40B4-BE49-F238E27FC236}">
              <a16:creationId xmlns:a16="http://schemas.microsoft.com/office/drawing/2014/main" xmlns="" id="{E8EF01E0-EFE3-40CB-8CCB-025BA7577B59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45" name="Text Box 3">
          <a:extLst>
            <a:ext uri="{FF2B5EF4-FFF2-40B4-BE49-F238E27FC236}">
              <a16:creationId xmlns:a16="http://schemas.microsoft.com/office/drawing/2014/main" xmlns="" id="{AF546929-142D-487D-A8A7-A5D64B62C4B9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46" name="Text Box 3">
          <a:extLst>
            <a:ext uri="{FF2B5EF4-FFF2-40B4-BE49-F238E27FC236}">
              <a16:creationId xmlns:a16="http://schemas.microsoft.com/office/drawing/2014/main" xmlns="" id="{674D74A7-4CFF-42E5-90BA-5C79CD5519B3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47" name="Text Box 3">
          <a:extLst>
            <a:ext uri="{FF2B5EF4-FFF2-40B4-BE49-F238E27FC236}">
              <a16:creationId xmlns:a16="http://schemas.microsoft.com/office/drawing/2014/main" xmlns="" id="{06194C9A-D223-402A-A98E-98ED1D0A49A1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48" name="Text Box 3">
          <a:extLst>
            <a:ext uri="{FF2B5EF4-FFF2-40B4-BE49-F238E27FC236}">
              <a16:creationId xmlns:a16="http://schemas.microsoft.com/office/drawing/2014/main" xmlns="" id="{1AB2B139-13F6-45D9-B1E2-DF7794BC915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49" name="Text Box 3">
          <a:extLst>
            <a:ext uri="{FF2B5EF4-FFF2-40B4-BE49-F238E27FC236}">
              <a16:creationId xmlns:a16="http://schemas.microsoft.com/office/drawing/2014/main" xmlns="" id="{18F493C0-DDE3-45D4-B68B-59798925DE92}"/>
            </a:ext>
          </a:extLst>
        </xdr:cNvPr>
        <xdr:cNvSpPr txBox="1">
          <a:spLocks noChangeArrowheads="1"/>
        </xdr:cNvSpPr>
      </xdr:nvSpPr>
      <xdr:spPr bwMode="auto">
        <a:xfrm>
          <a:off x="6236368" y="18179715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50" name="Text Box 3">
          <a:extLst>
            <a:ext uri="{FF2B5EF4-FFF2-40B4-BE49-F238E27FC236}">
              <a16:creationId xmlns:a16="http://schemas.microsoft.com/office/drawing/2014/main" xmlns="" id="{3A336435-085E-4EF2-AF34-BD01D383E74A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51" name="Text Box 3">
          <a:extLst>
            <a:ext uri="{FF2B5EF4-FFF2-40B4-BE49-F238E27FC236}">
              <a16:creationId xmlns:a16="http://schemas.microsoft.com/office/drawing/2014/main" xmlns="" id="{1074E554-F1EB-45F1-8BAD-994848FB08EB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52" name="Text Box 3">
          <a:extLst>
            <a:ext uri="{FF2B5EF4-FFF2-40B4-BE49-F238E27FC236}">
              <a16:creationId xmlns:a16="http://schemas.microsoft.com/office/drawing/2014/main" xmlns="" id="{4DCA8A6B-75C5-441A-B5D8-1A6346131C4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53" name="Text Box 3">
          <a:extLst>
            <a:ext uri="{FF2B5EF4-FFF2-40B4-BE49-F238E27FC236}">
              <a16:creationId xmlns:a16="http://schemas.microsoft.com/office/drawing/2014/main" xmlns="" id="{5285DA34-7EC4-4E34-BF1A-12EB9DC65B3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54" name="Text Box 3">
          <a:extLst>
            <a:ext uri="{FF2B5EF4-FFF2-40B4-BE49-F238E27FC236}">
              <a16:creationId xmlns:a16="http://schemas.microsoft.com/office/drawing/2014/main" xmlns="" id="{CB12A354-3A11-4A8F-9534-E3A29E9A2ACC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55" name="Text Box 3">
          <a:extLst>
            <a:ext uri="{FF2B5EF4-FFF2-40B4-BE49-F238E27FC236}">
              <a16:creationId xmlns:a16="http://schemas.microsoft.com/office/drawing/2014/main" xmlns="" id="{2F771F6D-BEB1-4DD6-89D7-4C76B83AAA3D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56" name="Text Box 3">
          <a:extLst>
            <a:ext uri="{FF2B5EF4-FFF2-40B4-BE49-F238E27FC236}">
              <a16:creationId xmlns:a16="http://schemas.microsoft.com/office/drawing/2014/main" xmlns="" id="{92CB94EE-3AE5-455B-923E-4D8939CA0C1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57" name="Text Box 3">
          <a:extLst>
            <a:ext uri="{FF2B5EF4-FFF2-40B4-BE49-F238E27FC236}">
              <a16:creationId xmlns:a16="http://schemas.microsoft.com/office/drawing/2014/main" xmlns="" id="{462E9981-B44B-4CE2-9D62-17975FACD8B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58" name="Text Box 3">
          <a:extLst>
            <a:ext uri="{FF2B5EF4-FFF2-40B4-BE49-F238E27FC236}">
              <a16:creationId xmlns:a16="http://schemas.microsoft.com/office/drawing/2014/main" xmlns="" id="{12BEB6D5-5D9C-4A0D-8EFA-AA252624EE93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59" name="Text Box 3">
          <a:extLst>
            <a:ext uri="{FF2B5EF4-FFF2-40B4-BE49-F238E27FC236}">
              <a16:creationId xmlns:a16="http://schemas.microsoft.com/office/drawing/2014/main" xmlns="" id="{18885649-A0F2-4282-B46E-B03CCEC18250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60" name="Text Box 3">
          <a:extLst>
            <a:ext uri="{FF2B5EF4-FFF2-40B4-BE49-F238E27FC236}">
              <a16:creationId xmlns:a16="http://schemas.microsoft.com/office/drawing/2014/main" xmlns="" id="{6FA5950D-6950-43A0-A986-42BEFBB86C2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61" name="Text Box 3">
          <a:extLst>
            <a:ext uri="{FF2B5EF4-FFF2-40B4-BE49-F238E27FC236}">
              <a16:creationId xmlns:a16="http://schemas.microsoft.com/office/drawing/2014/main" xmlns="" id="{35D6D9C6-7B68-471D-9AA1-0078C050BFAA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62" name="Text Box 3">
          <a:extLst>
            <a:ext uri="{FF2B5EF4-FFF2-40B4-BE49-F238E27FC236}">
              <a16:creationId xmlns:a16="http://schemas.microsoft.com/office/drawing/2014/main" xmlns="" id="{BA5AA933-5087-440C-9C15-DEC0C8D1AAA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63" name="Text Box 3">
          <a:extLst>
            <a:ext uri="{FF2B5EF4-FFF2-40B4-BE49-F238E27FC236}">
              <a16:creationId xmlns:a16="http://schemas.microsoft.com/office/drawing/2014/main" xmlns="" id="{DFD523D0-9DCD-40DE-8EAA-FCFC1089C7B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64" name="Text Box 3">
          <a:extLst>
            <a:ext uri="{FF2B5EF4-FFF2-40B4-BE49-F238E27FC236}">
              <a16:creationId xmlns:a16="http://schemas.microsoft.com/office/drawing/2014/main" xmlns="" id="{EAE8E026-C647-4FE3-BD62-051B73EB125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65" name="Text Box 3">
          <a:extLst>
            <a:ext uri="{FF2B5EF4-FFF2-40B4-BE49-F238E27FC236}">
              <a16:creationId xmlns:a16="http://schemas.microsoft.com/office/drawing/2014/main" xmlns="" id="{1E5C7DCC-0735-4A82-9EAF-9AABB74CE04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66" name="Text Box 3">
          <a:extLst>
            <a:ext uri="{FF2B5EF4-FFF2-40B4-BE49-F238E27FC236}">
              <a16:creationId xmlns:a16="http://schemas.microsoft.com/office/drawing/2014/main" xmlns="" id="{4D21FADC-5C23-40DA-B4A1-197639A4EE6E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67" name="Text Box 3">
          <a:extLst>
            <a:ext uri="{FF2B5EF4-FFF2-40B4-BE49-F238E27FC236}">
              <a16:creationId xmlns:a16="http://schemas.microsoft.com/office/drawing/2014/main" xmlns="" id="{1A363461-380E-43EA-9CB1-B13FD37B7153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68" name="Text Box 3">
          <a:extLst>
            <a:ext uri="{FF2B5EF4-FFF2-40B4-BE49-F238E27FC236}">
              <a16:creationId xmlns:a16="http://schemas.microsoft.com/office/drawing/2014/main" xmlns="" id="{42663686-6DAE-4DBB-B737-A1E7E2C225D8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69" name="Text Box 3">
          <a:extLst>
            <a:ext uri="{FF2B5EF4-FFF2-40B4-BE49-F238E27FC236}">
              <a16:creationId xmlns:a16="http://schemas.microsoft.com/office/drawing/2014/main" xmlns="" id="{40710520-CAB7-484A-AEE3-6BA315AF1B13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70" name="Text Box 3">
          <a:extLst>
            <a:ext uri="{FF2B5EF4-FFF2-40B4-BE49-F238E27FC236}">
              <a16:creationId xmlns:a16="http://schemas.microsoft.com/office/drawing/2014/main" xmlns="" id="{CA154DED-D664-489B-AF52-DBE044592703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71" name="Text Box 3">
          <a:extLst>
            <a:ext uri="{FF2B5EF4-FFF2-40B4-BE49-F238E27FC236}">
              <a16:creationId xmlns:a16="http://schemas.microsoft.com/office/drawing/2014/main" xmlns="" id="{9BAF45CF-0D0F-4CD5-A652-FFE121A3625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72" name="Text Box 3">
          <a:extLst>
            <a:ext uri="{FF2B5EF4-FFF2-40B4-BE49-F238E27FC236}">
              <a16:creationId xmlns:a16="http://schemas.microsoft.com/office/drawing/2014/main" xmlns="" id="{35835C5F-5FB3-45F9-BF9C-651B147933B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73" name="Text Box 3">
          <a:extLst>
            <a:ext uri="{FF2B5EF4-FFF2-40B4-BE49-F238E27FC236}">
              <a16:creationId xmlns:a16="http://schemas.microsoft.com/office/drawing/2014/main" xmlns="" id="{875299AA-32DD-4064-B187-B7E62D49089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74" name="Text Box 3">
          <a:extLst>
            <a:ext uri="{FF2B5EF4-FFF2-40B4-BE49-F238E27FC236}">
              <a16:creationId xmlns:a16="http://schemas.microsoft.com/office/drawing/2014/main" xmlns="" id="{DE34DA97-F803-437C-919D-931618ED5B66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75" name="Text Box 3">
          <a:extLst>
            <a:ext uri="{FF2B5EF4-FFF2-40B4-BE49-F238E27FC236}">
              <a16:creationId xmlns:a16="http://schemas.microsoft.com/office/drawing/2014/main" xmlns="" id="{3851AFDE-1241-4600-A5CC-528542A539A1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76" name="Text Box 3">
          <a:extLst>
            <a:ext uri="{FF2B5EF4-FFF2-40B4-BE49-F238E27FC236}">
              <a16:creationId xmlns:a16="http://schemas.microsoft.com/office/drawing/2014/main" xmlns="" id="{20E7456C-E043-4383-B07F-174F35AF6E44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77" name="Text Box 3">
          <a:extLst>
            <a:ext uri="{FF2B5EF4-FFF2-40B4-BE49-F238E27FC236}">
              <a16:creationId xmlns:a16="http://schemas.microsoft.com/office/drawing/2014/main" xmlns="" id="{520E0A66-2189-4966-881D-2BF62203327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78" name="Text Box 3">
          <a:extLst>
            <a:ext uri="{FF2B5EF4-FFF2-40B4-BE49-F238E27FC236}">
              <a16:creationId xmlns:a16="http://schemas.microsoft.com/office/drawing/2014/main" xmlns="" id="{6C015897-F3F6-4DAC-84AA-147129CCBC5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79" name="Text Box 3">
          <a:extLst>
            <a:ext uri="{FF2B5EF4-FFF2-40B4-BE49-F238E27FC236}">
              <a16:creationId xmlns:a16="http://schemas.microsoft.com/office/drawing/2014/main" xmlns="" id="{19DDCFC4-FBA7-42AF-9A09-9E9DC3E906D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80" name="Text Box 3">
          <a:extLst>
            <a:ext uri="{FF2B5EF4-FFF2-40B4-BE49-F238E27FC236}">
              <a16:creationId xmlns:a16="http://schemas.microsoft.com/office/drawing/2014/main" xmlns="" id="{18E99FBC-783C-426B-9395-C7B49DA6767C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81" name="Text Box 3">
          <a:extLst>
            <a:ext uri="{FF2B5EF4-FFF2-40B4-BE49-F238E27FC236}">
              <a16:creationId xmlns:a16="http://schemas.microsoft.com/office/drawing/2014/main" xmlns="" id="{81F6B372-D6A5-4130-A8BC-EECB549DC366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82" name="Text Box 3">
          <a:extLst>
            <a:ext uri="{FF2B5EF4-FFF2-40B4-BE49-F238E27FC236}">
              <a16:creationId xmlns:a16="http://schemas.microsoft.com/office/drawing/2014/main" xmlns="" id="{95502FB9-D9D5-448F-A84B-13EFCCBEDEFE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83" name="Text Box 3">
          <a:extLst>
            <a:ext uri="{FF2B5EF4-FFF2-40B4-BE49-F238E27FC236}">
              <a16:creationId xmlns:a16="http://schemas.microsoft.com/office/drawing/2014/main" xmlns="" id="{E3229B43-BC3A-42CE-AD6E-251C110271EA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84" name="Text Box 3">
          <a:extLst>
            <a:ext uri="{FF2B5EF4-FFF2-40B4-BE49-F238E27FC236}">
              <a16:creationId xmlns:a16="http://schemas.microsoft.com/office/drawing/2014/main" xmlns="" id="{9091ABD2-484C-460F-91BD-FF65ABBF141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85" name="Text Box 3">
          <a:extLst>
            <a:ext uri="{FF2B5EF4-FFF2-40B4-BE49-F238E27FC236}">
              <a16:creationId xmlns:a16="http://schemas.microsoft.com/office/drawing/2014/main" xmlns="" id="{456D3CF5-4DD1-4B7C-9ED5-B61D0D32D332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86" name="Text Box 3">
          <a:extLst>
            <a:ext uri="{FF2B5EF4-FFF2-40B4-BE49-F238E27FC236}">
              <a16:creationId xmlns:a16="http://schemas.microsoft.com/office/drawing/2014/main" xmlns="" id="{2A9B51A4-A397-4DB9-AFCC-CAE0066DE397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87" name="Text Box 3">
          <a:extLst>
            <a:ext uri="{FF2B5EF4-FFF2-40B4-BE49-F238E27FC236}">
              <a16:creationId xmlns:a16="http://schemas.microsoft.com/office/drawing/2014/main" xmlns="" id="{5D5D6949-7F09-4C16-8338-AFF001396F4C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88" name="Text Box 3">
          <a:extLst>
            <a:ext uri="{FF2B5EF4-FFF2-40B4-BE49-F238E27FC236}">
              <a16:creationId xmlns:a16="http://schemas.microsoft.com/office/drawing/2014/main" xmlns="" id="{CFE3B2AC-EFC9-493F-8225-CA7C838AE459}"/>
            </a:ext>
          </a:extLst>
        </xdr:cNvPr>
        <xdr:cNvSpPr txBox="1">
          <a:spLocks noChangeArrowheads="1"/>
        </xdr:cNvSpPr>
      </xdr:nvSpPr>
      <xdr:spPr bwMode="auto">
        <a:xfrm>
          <a:off x="6236368" y="182067868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89" name="Text Box 3">
          <a:extLst>
            <a:ext uri="{FF2B5EF4-FFF2-40B4-BE49-F238E27FC236}">
              <a16:creationId xmlns:a16="http://schemas.microsoft.com/office/drawing/2014/main" xmlns="" id="{10F1809F-1329-47DE-8EA5-FACEFBD1E8A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90" name="Text Box 3">
          <a:extLst>
            <a:ext uri="{FF2B5EF4-FFF2-40B4-BE49-F238E27FC236}">
              <a16:creationId xmlns:a16="http://schemas.microsoft.com/office/drawing/2014/main" xmlns="" id="{F2C8211E-278A-4985-81B8-242C7126996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91" name="Text Box 3">
          <a:extLst>
            <a:ext uri="{FF2B5EF4-FFF2-40B4-BE49-F238E27FC236}">
              <a16:creationId xmlns:a16="http://schemas.microsoft.com/office/drawing/2014/main" xmlns="" id="{C836434B-2C51-4078-B54B-BC0BF5429899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92" name="Text Box 3">
          <a:extLst>
            <a:ext uri="{FF2B5EF4-FFF2-40B4-BE49-F238E27FC236}">
              <a16:creationId xmlns:a16="http://schemas.microsoft.com/office/drawing/2014/main" xmlns="" id="{49B6A812-422B-4DF2-B2FC-9ADB4CCB0AB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93" name="Text Box 3">
          <a:extLst>
            <a:ext uri="{FF2B5EF4-FFF2-40B4-BE49-F238E27FC236}">
              <a16:creationId xmlns:a16="http://schemas.microsoft.com/office/drawing/2014/main" xmlns="" id="{1599B2D3-51F4-43D2-8A31-5FAEA43FD6CE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94" name="Text Box 3">
          <a:extLst>
            <a:ext uri="{FF2B5EF4-FFF2-40B4-BE49-F238E27FC236}">
              <a16:creationId xmlns:a16="http://schemas.microsoft.com/office/drawing/2014/main" xmlns="" id="{7D7D76D9-824C-43CF-8BEC-9DAAE74B16D0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95" name="Text Box 3">
          <a:extLst>
            <a:ext uri="{FF2B5EF4-FFF2-40B4-BE49-F238E27FC236}">
              <a16:creationId xmlns:a16="http://schemas.microsoft.com/office/drawing/2014/main" xmlns="" id="{DF16066E-C0A2-4876-B51D-4E36CEAE27A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96" name="Text Box 3">
          <a:extLst>
            <a:ext uri="{FF2B5EF4-FFF2-40B4-BE49-F238E27FC236}">
              <a16:creationId xmlns:a16="http://schemas.microsoft.com/office/drawing/2014/main" xmlns="" id="{FC473447-4D85-40D7-9C21-A5362DA0B4EE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97" name="Text Box 3">
          <a:extLst>
            <a:ext uri="{FF2B5EF4-FFF2-40B4-BE49-F238E27FC236}">
              <a16:creationId xmlns:a16="http://schemas.microsoft.com/office/drawing/2014/main" xmlns="" id="{8C07A2DE-6B3B-4FF0-98C1-3CE6C67DB4D7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98" name="Text Box 3">
          <a:extLst>
            <a:ext uri="{FF2B5EF4-FFF2-40B4-BE49-F238E27FC236}">
              <a16:creationId xmlns:a16="http://schemas.microsoft.com/office/drawing/2014/main" xmlns="" id="{FFE69E93-252C-41CF-950F-AE0F96292334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599" name="Text Box 3">
          <a:extLst>
            <a:ext uri="{FF2B5EF4-FFF2-40B4-BE49-F238E27FC236}">
              <a16:creationId xmlns:a16="http://schemas.microsoft.com/office/drawing/2014/main" xmlns="" id="{88BA168B-3AE3-40E8-B0EC-9AC553F87FED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00" name="Text Box 3">
          <a:extLst>
            <a:ext uri="{FF2B5EF4-FFF2-40B4-BE49-F238E27FC236}">
              <a16:creationId xmlns:a16="http://schemas.microsoft.com/office/drawing/2014/main" xmlns="" id="{ED94F27D-D748-41C3-A3EC-4F24A869EABB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01" name="Text Box 3">
          <a:extLst>
            <a:ext uri="{FF2B5EF4-FFF2-40B4-BE49-F238E27FC236}">
              <a16:creationId xmlns:a16="http://schemas.microsoft.com/office/drawing/2014/main" xmlns="" id="{6AC19CA4-844A-4617-91A0-F4EC7CF48ACE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02" name="Text Box 3">
          <a:extLst>
            <a:ext uri="{FF2B5EF4-FFF2-40B4-BE49-F238E27FC236}">
              <a16:creationId xmlns:a16="http://schemas.microsoft.com/office/drawing/2014/main" xmlns="" id="{C3B23AAA-D712-43C9-9AA2-0498F8FEB060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03" name="Text Box 3">
          <a:extLst>
            <a:ext uri="{FF2B5EF4-FFF2-40B4-BE49-F238E27FC236}">
              <a16:creationId xmlns:a16="http://schemas.microsoft.com/office/drawing/2014/main" xmlns="" id="{0FAC9D2A-CE6A-4E3C-A78F-DC7ACAE0A10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04" name="Text Box 3">
          <a:extLst>
            <a:ext uri="{FF2B5EF4-FFF2-40B4-BE49-F238E27FC236}">
              <a16:creationId xmlns:a16="http://schemas.microsoft.com/office/drawing/2014/main" xmlns="" id="{9AAC5402-700A-47C7-99D7-E74368E113C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05" name="Text Box 3">
          <a:extLst>
            <a:ext uri="{FF2B5EF4-FFF2-40B4-BE49-F238E27FC236}">
              <a16:creationId xmlns:a16="http://schemas.microsoft.com/office/drawing/2014/main" xmlns="" id="{814565EE-F6ED-4D55-B00D-FB94E20E4E12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06" name="Text Box 3">
          <a:extLst>
            <a:ext uri="{FF2B5EF4-FFF2-40B4-BE49-F238E27FC236}">
              <a16:creationId xmlns:a16="http://schemas.microsoft.com/office/drawing/2014/main" xmlns="" id="{AA849AAC-1EE9-46F0-A98D-45835A5BE82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07" name="Text Box 3">
          <a:extLst>
            <a:ext uri="{FF2B5EF4-FFF2-40B4-BE49-F238E27FC236}">
              <a16:creationId xmlns:a16="http://schemas.microsoft.com/office/drawing/2014/main" xmlns="" id="{9E2A0EA5-B19E-4D3C-88B6-ED7525E4BF8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08" name="Text Box 3">
          <a:extLst>
            <a:ext uri="{FF2B5EF4-FFF2-40B4-BE49-F238E27FC236}">
              <a16:creationId xmlns:a16="http://schemas.microsoft.com/office/drawing/2014/main" xmlns="" id="{0AC226E9-1D1A-4B37-9993-080C994A230F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09" name="Text Box 3">
          <a:extLst>
            <a:ext uri="{FF2B5EF4-FFF2-40B4-BE49-F238E27FC236}">
              <a16:creationId xmlns:a16="http://schemas.microsoft.com/office/drawing/2014/main" xmlns="" id="{7D9CE09C-CA65-4D85-9B6E-479AFC8B5B7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10" name="Text Box 3">
          <a:extLst>
            <a:ext uri="{FF2B5EF4-FFF2-40B4-BE49-F238E27FC236}">
              <a16:creationId xmlns:a16="http://schemas.microsoft.com/office/drawing/2014/main" xmlns="" id="{B4068223-0E52-414B-89D8-01223964F55B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11" name="Text Box 3">
          <a:extLst>
            <a:ext uri="{FF2B5EF4-FFF2-40B4-BE49-F238E27FC236}">
              <a16:creationId xmlns:a16="http://schemas.microsoft.com/office/drawing/2014/main" xmlns="" id="{0E547B7B-2A4B-40CB-9615-92CB9AB0FEBB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12" name="Text Box 3">
          <a:extLst>
            <a:ext uri="{FF2B5EF4-FFF2-40B4-BE49-F238E27FC236}">
              <a16:creationId xmlns:a16="http://schemas.microsoft.com/office/drawing/2014/main" xmlns="" id="{459CA809-26C9-4637-B367-3B2D14BBFA27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13" name="Text Box 3">
          <a:extLst>
            <a:ext uri="{FF2B5EF4-FFF2-40B4-BE49-F238E27FC236}">
              <a16:creationId xmlns:a16="http://schemas.microsoft.com/office/drawing/2014/main" xmlns="" id="{403DB778-7789-4839-9D15-30A437F66F1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14" name="Text Box 3">
          <a:extLst>
            <a:ext uri="{FF2B5EF4-FFF2-40B4-BE49-F238E27FC236}">
              <a16:creationId xmlns:a16="http://schemas.microsoft.com/office/drawing/2014/main" xmlns="" id="{733705B2-4545-4B39-8AEC-CEAD3F5192F3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15" name="Text Box 3">
          <a:extLst>
            <a:ext uri="{FF2B5EF4-FFF2-40B4-BE49-F238E27FC236}">
              <a16:creationId xmlns:a16="http://schemas.microsoft.com/office/drawing/2014/main" xmlns="" id="{974CFE2C-5039-4268-9086-94CCEFB48F81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16" name="Text Box 3">
          <a:extLst>
            <a:ext uri="{FF2B5EF4-FFF2-40B4-BE49-F238E27FC236}">
              <a16:creationId xmlns:a16="http://schemas.microsoft.com/office/drawing/2014/main" xmlns="" id="{8989EA9E-83C5-4452-B0A2-EC5D76CA1D8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17" name="Text Box 3">
          <a:extLst>
            <a:ext uri="{FF2B5EF4-FFF2-40B4-BE49-F238E27FC236}">
              <a16:creationId xmlns:a16="http://schemas.microsoft.com/office/drawing/2014/main" xmlns="" id="{1C86FFE4-D062-4A80-AE25-635EF64EFEA2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18" name="Text Box 3">
          <a:extLst>
            <a:ext uri="{FF2B5EF4-FFF2-40B4-BE49-F238E27FC236}">
              <a16:creationId xmlns:a16="http://schemas.microsoft.com/office/drawing/2014/main" xmlns="" id="{AEE04F09-318B-4247-9C5F-C622057DAB3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19" name="Text Box 3">
          <a:extLst>
            <a:ext uri="{FF2B5EF4-FFF2-40B4-BE49-F238E27FC236}">
              <a16:creationId xmlns:a16="http://schemas.microsoft.com/office/drawing/2014/main" xmlns="" id="{9F3D5B62-26E2-4CCD-A465-9472E02C1166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20" name="Text Box 3">
          <a:extLst>
            <a:ext uri="{FF2B5EF4-FFF2-40B4-BE49-F238E27FC236}">
              <a16:creationId xmlns:a16="http://schemas.microsoft.com/office/drawing/2014/main" xmlns="" id="{C14495A6-4014-446C-8FCC-1FBA7318E2FA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21" name="Text Box 3">
          <a:extLst>
            <a:ext uri="{FF2B5EF4-FFF2-40B4-BE49-F238E27FC236}">
              <a16:creationId xmlns:a16="http://schemas.microsoft.com/office/drawing/2014/main" xmlns="" id="{2D7AA034-6E1E-4C68-A1E4-D882D85B09CA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22" name="Text Box 3">
          <a:extLst>
            <a:ext uri="{FF2B5EF4-FFF2-40B4-BE49-F238E27FC236}">
              <a16:creationId xmlns:a16="http://schemas.microsoft.com/office/drawing/2014/main" xmlns="" id="{C78424CC-52CD-49E2-B4BD-76C928FF5218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23" name="Text Box 3">
          <a:extLst>
            <a:ext uri="{FF2B5EF4-FFF2-40B4-BE49-F238E27FC236}">
              <a16:creationId xmlns:a16="http://schemas.microsoft.com/office/drawing/2014/main" xmlns="" id="{AA53A075-DE63-451B-9AB3-AE06565A0514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24" name="Text Box 3">
          <a:extLst>
            <a:ext uri="{FF2B5EF4-FFF2-40B4-BE49-F238E27FC236}">
              <a16:creationId xmlns:a16="http://schemas.microsoft.com/office/drawing/2014/main" xmlns="" id="{FDE73E96-55B2-47AA-AEB4-7FFA9FB73501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25" name="Text Box 3">
          <a:extLst>
            <a:ext uri="{FF2B5EF4-FFF2-40B4-BE49-F238E27FC236}">
              <a16:creationId xmlns:a16="http://schemas.microsoft.com/office/drawing/2014/main" xmlns="" id="{4A62486F-3271-4B65-88E2-FA332AE5025D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26" name="Text Box 3">
          <a:extLst>
            <a:ext uri="{FF2B5EF4-FFF2-40B4-BE49-F238E27FC236}">
              <a16:creationId xmlns:a16="http://schemas.microsoft.com/office/drawing/2014/main" xmlns="" id="{EBF04B6F-C5FE-4792-BE54-8150821168DC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3627" name="Text Box 3">
          <a:extLst>
            <a:ext uri="{FF2B5EF4-FFF2-40B4-BE49-F238E27FC236}">
              <a16:creationId xmlns:a16="http://schemas.microsoft.com/office/drawing/2014/main" xmlns="" id="{0D09B8E6-C501-4B9E-86C7-8F69094925C4}"/>
            </a:ext>
          </a:extLst>
        </xdr:cNvPr>
        <xdr:cNvSpPr txBox="1">
          <a:spLocks noChangeArrowheads="1"/>
        </xdr:cNvSpPr>
      </xdr:nvSpPr>
      <xdr:spPr bwMode="auto">
        <a:xfrm>
          <a:off x="6236368" y="18233857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637</xdr:row>
      <xdr:rowOff>0</xdr:rowOff>
    </xdr:from>
    <xdr:ext cx="30480" cy="30480"/>
    <xdr:pic>
      <xdr:nvPicPr>
        <xdr:cNvPr id="4751" name="Picture 8">
          <a:extLst>
            <a:ext uri="{FF2B5EF4-FFF2-40B4-BE49-F238E27FC236}">
              <a16:creationId xmlns:a16="http://schemas.microsoft.com/office/drawing/2014/main" xmlns="" id="{3DD39BEF-C685-486C-B3D0-9186E8AA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1132" y="173946553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</xdr:colOff>
      <xdr:row>637</xdr:row>
      <xdr:rowOff>0</xdr:rowOff>
    </xdr:from>
    <xdr:ext cx="0" cy="30480"/>
    <xdr:pic>
      <xdr:nvPicPr>
        <xdr:cNvPr id="4752" name="Picture 8">
          <a:extLst>
            <a:ext uri="{FF2B5EF4-FFF2-40B4-BE49-F238E27FC236}">
              <a16:creationId xmlns:a16="http://schemas.microsoft.com/office/drawing/2014/main" xmlns="" id="{CDBFC977-E366-46DF-9B49-6CF239C23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6372" y="173946553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53" name="Text Box 3">
          <a:extLst>
            <a:ext uri="{FF2B5EF4-FFF2-40B4-BE49-F238E27FC236}">
              <a16:creationId xmlns:a16="http://schemas.microsoft.com/office/drawing/2014/main" xmlns="" id="{3AB93D3F-24DF-4B6E-9306-EE3C0802123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54" name="Text Box 3">
          <a:extLst>
            <a:ext uri="{FF2B5EF4-FFF2-40B4-BE49-F238E27FC236}">
              <a16:creationId xmlns:a16="http://schemas.microsoft.com/office/drawing/2014/main" xmlns="" id="{102CC090-68C0-4DDA-8ABF-BADF337FEC9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55" name="Text Box 3">
          <a:extLst>
            <a:ext uri="{FF2B5EF4-FFF2-40B4-BE49-F238E27FC236}">
              <a16:creationId xmlns:a16="http://schemas.microsoft.com/office/drawing/2014/main" xmlns="" id="{AAD8DDE6-4F28-492D-84B2-2F49087BD35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56" name="Text Box 3">
          <a:extLst>
            <a:ext uri="{FF2B5EF4-FFF2-40B4-BE49-F238E27FC236}">
              <a16:creationId xmlns:a16="http://schemas.microsoft.com/office/drawing/2014/main" xmlns="" id="{35B453FD-847B-4736-9875-406B79278B7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57" name="Text Box 3">
          <a:extLst>
            <a:ext uri="{FF2B5EF4-FFF2-40B4-BE49-F238E27FC236}">
              <a16:creationId xmlns:a16="http://schemas.microsoft.com/office/drawing/2014/main" xmlns="" id="{456DC296-3E49-43C2-A93B-CF747F0B8FF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58" name="Text Box 3">
          <a:extLst>
            <a:ext uri="{FF2B5EF4-FFF2-40B4-BE49-F238E27FC236}">
              <a16:creationId xmlns:a16="http://schemas.microsoft.com/office/drawing/2014/main" xmlns="" id="{0BA6AC24-F4F4-484E-8F04-D102DA2585F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59" name="Text Box 3">
          <a:extLst>
            <a:ext uri="{FF2B5EF4-FFF2-40B4-BE49-F238E27FC236}">
              <a16:creationId xmlns:a16="http://schemas.microsoft.com/office/drawing/2014/main" xmlns="" id="{D9DCD92E-05AC-4DEC-BD24-E4A593AB131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60" name="Text Box 3">
          <a:extLst>
            <a:ext uri="{FF2B5EF4-FFF2-40B4-BE49-F238E27FC236}">
              <a16:creationId xmlns:a16="http://schemas.microsoft.com/office/drawing/2014/main" xmlns="" id="{6AEABCF3-130E-4226-B816-B1DE07EBA8E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61" name="Text Box 3">
          <a:extLst>
            <a:ext uri="{FF2B5EF4-FFF2-40B4-BE49-F238E27FC236}">
              <a16:creationId xmlns:a16="http://schemas.microsoft.com/office/drawing/2014/main" xmlns="" id="{4A2865D4-E6C7-4E7E-A621-BEEA7D0AD83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62" name="Text Box 3">
          <a:extLst>
            <a:ext uri="{FF2B5EF4-FFF2-40B4-BE49-F238E27FC236}">
              <a16:creationId xmlns:a16="http://schemas.microsoft.com/office/drawing/2014/main" xmlns="" id="{E0F35F88-589F-4127-BA07-5FC613D2B3A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63" name="Text Box 3">
          <a:extLst>
            <a:ext uri="{FF2B5EF4-FFF2-40B4-BE49-F238E27FC236}">
              <a16:creationId xmlns:a16="http://schemas.microsoft.com/office/drawing/2014/main" xmlns="" id="{AFB45839-1A0C-4A3F-AF6D-651A06EF1E3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64" name="Text Box 3">
          <a:extLst>
            <a:ext uri="{FF2B5EF4-FFF2-40B4-BE49-F238E27FC236}">
              <a16:creationId xmlns:a16="http://schemas.microsoft.com/office/drawing/2014/main" xmlns="" id="{93F51166-5993-4D8B-A650-757F413E60D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65" name="Text Box 3">
          <a:extLst>
            <a:ext uri="{FF2B5EF4-FFF2-40B4-BE49-F238E27FC236}">
              <a16:creationId xmlns:a16="http://schemas.microsoft.com/office/drawing/2014/main" xmlns="" id="{EBEDC087-509C-4F49-913C-E5A37F4629B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66" name="Text Box 3">
          <a:extLst>
            <a:ext uri="{FF2B5EF4-FFF2-40B4-BE49-F238E27FC236}">
              <a16:creationId xmlns:a16="http://schemas.microsoft.com/office/drawing/2014/main" xmlns="" id="{04CEEF5A-F960-483C-AB25-9FDA1601B41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67" name="Text Box 3">
          <a:extLst>
            <a:ext uri="{FF2B5EF4-FFF2-40B4-BE49-F238E27FC236}">
              <a16:creationId xmlns:a16="http://schemas.microsoft.com/office/drawing/2014/main" xmlns="" id="{AFDE6642-1045-410D-AFEC-FF835134294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68" name="Text Box 3">
          <a:extLst>
            <a:ext uri="{FF2B5EF4-FFF2-40B4-BE49-F238E27FC236}">
              <a16:creationId xmlns:a16="http://schemas.microsoft.com/office/drawing/2014/main" xmlns="" id="{DC8C2ABE-0A8A-459F-B341-79567866D96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69" name="Text Box 3">
          <a:extLst>
            <a:ext uri="{FF2B5EF4-FFF2-40B4-BE49-F238E27FC236}">
              <a16:creationId xmlns:a16="http://schemas.microsoft.com/office/drawing/2014/main" xmlns="" id="{C638EE92-EDAE-4419-AEF8-22BA760FEAD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70" name="Text Box 3">
          <a:extLst>
            <a:ext uri="{FF2B5EF4-FFF2-40B4-BE49-F238E27FC236}">
              <a16:creationId xmlns:a16="http://schemas.microsoft.com/office/drawing/2014/main" xmlns="" id="{DD674F0D-8E4D-48EB-80CA-B505D426B34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71" name="Text Box 3">
          <a:extLst>
            <a:ext uri="{FF2B5EF4-FFF2-40B4-BE49-F238E27FC236}">
              <a16:creationId xmlns:a16="http://schemas.microsoft.com/office/drawing/2014/main" xmlns="" id="{135BCD7F-BA34-4B66-AC27-081015EDF7B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72" name="Text Box 3">
          <a:extLst>
            <a:ext uri="{FF2B5EF4-FFF2-40B4-BE49-F238E27FC236}">
              <a16:creationId xmlns:a16="http://schemas.microsoft.com/office/drawing/2014/main" xmlns="" id="{832DA0FD-5C2C-40FD-873C-6D2141DD7EE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73" name="Text Box 3">
          <a:extLst>
            <a:ext uri="{FF2B5EF4-FFF2-40B4-BE49-F238E27FC236}">
              <a16:creationId xmlns:a16="http://schemas.microsoft.com/office/drawing/2014/main" xmlns="" id="{481F1945-EEB4-4C3F-871E-622DE5A78F8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74" name="Text Box 3">
          <a:extLst>
            <a:ext uri="{FF2B5EF4-FFF2-40B4-BE49-F238E27FC236}">
              <a16:creationId xmlns:a16="http://schemas.microsoft.com/office/drawing/2014/main" xmlns="" id="{A437F107-0813-46AD-812F-36402B25CAC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75" name="Text Box 3">
          <a:extLst>
            <a:ext uri="{FF2B5EF4-FFF2-40B4-BE49-F238E27FC236}">
              <a16:creationId xmlns:a16="http://schemas.microsoft.com/office/drawing/2014/main" xmlns="" id="{BAA39D0F-6181-4E04-BECB-CDDFB35A1EE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76" name="Text Box 3">
          <a:extLst>
            <a:ext uri="{FF2B5EF4-FFF2-40B4-BE49-F238E27FC236}">
              <a16:creationId xmlns:a16="http://schemas.microsoft.com/office/drawing/2014/main" xmlns="" id="{DFFCA1A1-8B88-4912-9366-5444C283248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77" name="Text Box 3">
          <a:extLst>
            <a:ext uri="{FF2B5EF4-FFF2-40B4-BE49-F238E27FC236}">
              <a16:creationId xmlns:a16="http://schemas.microsoft.com/office/drawing/2014/main" xmlns="" id="{E8B98C8A-164C-4D21-B921-10CEBB02D8E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78" name="Text Box 3">
          <a:extLst>
            <a:ext uri="{FF2B5EF4-FFF2-40B4-BE49-F238E27FC236}">
              <a16:creationId xmlns:a16="http://schemas.microsoft.com/office/drawing/2014/main" xmlns="" id="{B6DCB00A-7633-4B5A-94B9-BF022DC0578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79" name="Text Box 3">
          <a:extLst>
            <a:ext uri="{FF2B5EF4-FFF2-40B4-BE49-F238E27FC236}">
              <a16:creationId xmlns:a16="http://schemas.microsoft.com/office/drawing/2014/main" xmlns="" id="{18219489-8858-4294-96D7-89D521BF08E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80" name="Text Box 3">
          <a:extLst>
            <a:ext uri="{FF2B5EF4-FFF2-40B4-BE49-F238E27FC236}">
              <a16:creationId xmlns:a16="http://schemas.microsoft.com/office/drawing/2014/main" xmlns="" id="{CB2F115E-5E38-44F1-9FB0-4AB30921ACF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81" name="Text Box 3">
          <a:extLst>
            <a:ext uri="{FF2B5EF4-FFF2-40B4-BE49-F238E27FC236}">
              <a16:creationId xmlns:a16="http://schemas.microsoft.com/office/drawing/2014/main" xmlns="" id="{5FA3F2F6-991E-4662-B7BD-7883D63FCD6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82" name="Text Box 3">
          <a:extLst>
            <a:ext uri="{FF2B5EF4-FFF2-40B4-BE49-F238E27FC236}">
              <a16:creationId xmlns:a16="http://schemas.microsoft.com/office/drawing/2014/main" xmlns="" id="{146BE3A5-EF28-461F-B858-584FA5D8A46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83" name="Text Box 3">
          <a:extLst>
            <a:ext uri="{FF2B5EF4-FFF2-40B4-BE49-F238E27FC236}">
              <a16:creationId xmlns:a16="http://schemas.microsoft.com/office/drawing/2014/main" xmlns="" id="{C867F317-001D-4527-8D9E-7B291B6EBAA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84" name="Text Box 3">
          <a:extLst>
            <a:ext uri="{FF2B5EF4-FFF2-40B4-BE49-F238E27FC236}">
              <a16:creationId xmlns:a16="http://schemas.microsoft.com/office/drawing/2014/main" xmlns="" id="{49B4EC54-CD4A-4C7A-9523-478EF91B58B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85" name="Text Box 3">
          <a:extLst>
            <a:ext uri="{FF2B5EF4-FFF2-40B4-BE49-F238E27FC236}">
              <a16:creationId xmlns:a16="http://schemas.microsoft.com/office/drawing/2014/main" xmlns="" id="{0EB59AC3-2AF3-407B-8A18-C14B88DDE34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86" name="Text Box 3">
          <a:extLst>
            <a:ext uri="{FF2B5EF4-FFF2-40B4-BE49-F238E27FC236}">
              <a16:creationId xmlns:a16="http://schemas.microsoft.com/office/drawing/2014/main" xmlns="" id="{FB47F3AA-731E-4469-BEF1-D6630AB6D0F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87" name="Text Box 3">
          <a:extLst>
            <a:ext uri="{FF2B5EF4-FFF2-40B4-BE49-F238E27FC236}">
              <a16:creationId xmlns:a16="http://schemas.microsoft.com/office/drawing/2014/main" xmlns="" id="{7D999BF8-53E0-45D1-BDCE-835746AF0BC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88" name="Text Box 3">
          <a:extLst>
            <a:ext uri="{FF2B5EF4-FFF2-40B4-BE49-F238E27FC236}">
              <a16:creationId xmlns:a16="http://schemas.microsoft.com/office/drawing/2014/main" xmlns="" id="{7B0025CB-76BB-4CF8-9CEB-DAE1BD8AF51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89" name="Text Box 3">
          <a:extLst>
            <a:ext uri="{FF2B5EF4-FFF2-40B4-BE49-F238E27FC236}">
              <a16:creationId xmlns:a16="http://schemas.microsoft.com/office/drawing/2014/main" xmlns="" id="{E4FCE033-87B0-4A15-B3B0-AA293128577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90" name="Text Box 3">
          <a:extLst>
            <a:ext uri="{FF2B5EF4-FFF2-40B4-BE49-F238E27FC236}">
              <a16:creationId xmlns:a16="http://schemas.microsoft.com/office/drawing/2014/main" xmlns="" id="{C43102B1-C3B2-4CBF-A9DC-330A925DCD5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91" name="Text Box 3">
          <a:extLst>
            <a:ext uri="{FF2B5EF4-FFF2-40B4-BE49-F238E27FC236}">
              <a16:creationId xmlns:a16="http://schemas.microsoft.com/office/drawing/2014/main" xmlns="" id="{17041893-4AF8-41A5-BC47-84F41195533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92" name="Text Box 3">
          <a:extLst>
            <a:ext uri="{FF2B5EF4-FFF2-40B4-BE49-F238E27FC236}">
              <a16:creationId xmlns:a16="http://schemas.microsoft.com/office/drawing/2014/main" xmlns="" id="{F02B6642-989A-489B-B031-3EC28FA401F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93" name="Text Box 3">
          <a:extLst>
            <a:ext uri="{FF2B5EF4-FFF2-40B4-BE49-F238E27FC236}">
              <a16:creationId xmlns:a16="http://schemas.microsoft.com/office/drawing/2014/main" xmlns="" id="{72A8726F-0AE7-48CC-96A3-72C7A23A56B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94" name="Text Box 3">
          <a:extLst>
            <a:ext uri="{FF2B5EF4-FFF2-40B4-BE49-F238E27FC236}">
              <a16:creationId xmlns:a16="http://schemas.microsoft.com/office/drawing/2014/main" xmlns="" id="{A4E2F2C3-4366-4E2D-A6F9-24DE3E7CE9C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95" name="Text Box 3">
          <a:extLst>
            <a:ext uri="{FF2B5EF4-FFF2-40B4-BE49-F238E27FC236}">
              <a16:creationId xmlns:a16="http://schemas.microsoft.com/office/drawing/2014/main" xmlns="" id="{88C06D0E-A75A-49F4-9547-B68CC7A2BC0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96" name="Text Box 3">
          <a:extLst>
            <a:ext uri="{FF2B5EF4-FFF2-40B4-BE49-F238E27FC236}">
              <a16:creationId xmlns:a16="http://schemas.microsoft.com/office/drawing/2014/main" xmlns="" id="{30FFBDEB-F23F-4DE7-9C5E-D68288FAE86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97" name="Text Box 3">
          <a:extLst>
            <a:ext uri="{FF2B5EF4-FFF2-40B4-BE49-F238E27FC236}">
              <a16:creationId xmlns:a16="http://schemas.microsoft.com/office/drawing/2014/main" xmlns="" id="{E3F04F07-A5AD-4730-8CA1-BED4E22BA70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798" name="Text Box 3">
          <a:extLst>
            <a:ext uri="{FF2B5EF4-FFF2-40B4-BE49-F238E27FC236}">
              <a16:creationId xmlns:a16="http://schemas.microsoft.com/office/drawing/2014/main" xmlns="" id="{290079F0-F3E7-48F2-B3B2-997FB30E5DD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799" name="Text Box 3">
          <a:extLst>
            <a:ext uri="{FF2B5EF4-FFF2-40B4-BE49-F238E27FC236}">
              <a16:creationId xmlns:a16="http://schemas.microsoft.com/office/drawing/2014/main" xmlns="" id="{227B0B48-1CA6-47C2-B6F4-FBC6F22BFA1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00" name="Text Box 3">
          <a:extLst>
            <a:ext uri="{FF2B5EF4-FFF2-40B4-BE49-F238E27FC236}">
              <a16:creationId xmlns:a16="http://schemas.microsoft.com/office/drawing/2014/main" xmlns="" id="{5CC7B71E-D29B-4EA5-9191-9204575162B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01" name="Text Box 3">
          <a:extLst>
            <a:ext uri="{FF2B5EF4-FFF2-40B4-BE49-F238E27FC236}">
              <a16:creationId xmlns:a16="http://schemas.microsoft.com/office/drawing/2014/main" xmlns="" id="{3DB9995D-7EDF-49F9-A1DA-A910AE299E5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02" name="Text Box 3">
          <a:extLst>
            <a:ext uri="{FF2B5EF4-FFF2-40B4-BE49-F238E27FC236}">
              <a16:creationId xmlns:a16="http://schemas.microsoft.com/office/drawing/2014/main" xmlns="" id="{892395EA-2650-4396-91A3-2866DAFD4BC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03" name="Text Box 3">
          <a:extLst>
            <a:ext uri="{FF2B5EF4-FFF2-40B4-BE49-F238E27FC236}">
              <a16:creationId xmlns:a16="http://schemas.microsoft.com/office/drawing/2014/main" xmlns="" id="{4276843A-2248-4991-A103-975BED5AF58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04" name="Text Box 3">
          <a:extLst>
            <a:ext uri="{FF2B5EF4-FFF2-40B4-BE49-F238E27FC236}">
              <a16:creationId xmlns:a16="http://schemas.microsoft.com/office/drawing/2014/main" xmlns="" id="{FB7E65A0-0777-44B8-AD77-D5E73C5B952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05" name="Text Box 3">
          <a:extLst>
            <a:ext uri="{FF2B5EF4-FFF2-40B4-BE49-F238E27FC236}">
              <a16:creationId xmlns:a16="http://schemas.microsoft.com/office/drawing/2014/main" xmlns="" id="{83AE7431-2565-476A-9AFD-7290DE7581A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06" name="Text Box 3">
          <a:extLst>
            <a:ext uri="{FF2B5EF4-FFF2-40B4-BE49-F238E27FC236}">
              <a16:creationId xmlns:a16="http://schemas.microsoft.com/office/drawing/2014/main" xmlns="" id="{0D2C8FAF-AFDE-4099-A990-4F4DF77E82D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07" name="Text Box 3">
          <a:extLst>
            <a:ext uri="{FF2B5EF4-FFF2-40B4-BE49-F238E27FC236}">
              <a16:creationId xmlns:a16="http://schemas.microsoft.com/office/drawing/2014/main" xmlns="" id="{A058B6AB-A6E3-46C2-94EE-9E55438B374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08" name="Text Box 3">
          <a:extLst>
            <a:ext uri="{FF2B5EF4-FFF2-40B4-BE49-F238E27FC236}">
              <a16:creationId xmlns:a16="http://schemas.microsoft.com/office/drawing/2014/main" xmlns="" id="{24C990D2-77E8-4AF0-BF43-1FC84C27D99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09" name="Text Box 3">
          <a:extLst>
            <a:ext uri="{FF2B5EF4-FFF2-40B4-BE49-F238E27FC236}">
              <a16:creationId xmlns:a16="http://schemas.microsoft.com/office/drawing/2014/main" xmlns="" id="{F55A46FD-63DB-461B-B848-ED98B53EDC4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10" name="Text Box 3">
          <a:extLst>
            <a:ext uri="{FF2B5EF4-FFF2-40B4-BE49-F238E27FC236}">
              <a16:creationId xmlns:a16="http://schemas.microsoft.com/office/drawing/2014/main" xmlns="" id="{9DA2B8C4-A2DC-4E94-8696-7E4CD8AB05A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11" name="Text Box 3">
          <a:extLst>
            <a:ext uri="{FF2B5EF4-FFF2-40B4-BE49-F238E27FC236}">
              <a16:creationId xmlns:a16="http://schemas.microsoft.com/office/drawing/2014/main" xmlns="" id="{2358E0F6-AC0D-4C9B-93AE-98830A608F6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12" name="Text Box 3">
          <a:extLst>
            <a:ext uri="{FF2B5EF4-FFF2-40B4-BE49-F238E27FC236}">
              <a16:creationId xmlns:a16="http://schemas.microsoft.com/office/drawing/2014/main" xmlns="" id="{BF42104C-C706-4A54-84E5-2A2F9D5FACE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13" name="Text Box 3">
          <a:extLst>
            <a:ext uri="{FF2B5EF4-FFF2-40B4-BE49-F238E27FC236}">
              <a16:creationId xmlns:a16="http://schemas.microsoft.com/office/drawing/2014/main" xmlns="" id="{CCFFA538-0313-45A0-83D4-7D22E8CB1B5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14" name="Text Box 3">
          <a:extLst>
            <a:ext uri="{FF2B5EF4-FFF2-40B4-BE49-F238E27FC236}">
              <a16:creationId xmlns:a16="http://schemas.microsoft.com/office/drawing/2014/main" xmlns="" id="{EEE0045B-AF5E-4918-8E9B-D2846D242A8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15" name="Text Box 3">
          <a:extLst>
            <a:ext uri="{FF2B5EF4-FFF2-40B4-BE49-F238E27FC236}">
              <a16:creationId xmlns:a16="http://schemas.microsoft.com/office/drawing/2014/main" xmlns="" id="{225FFF32-58FD-4970-8144-B66028789B3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16" name="Text Box 3">
          <a:extLst>
            <a:ext uri="{FF2B5EF4-FFF2-40B4-BE49-F238E27FC236}">
              <a16:creationId xmlns:a16="http://schemas.microsoft.com/office/drawing/2014/main" xmlns="" id="{1D9297F8-EFDB-4142-93D2-DECDE21FC9F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17" name="Text Box 3">
          <a:extLst>
            <a:ext uri="{FF2B5EF4-FFF2-40B4-BE49-F238E27FC236}">
              <a16:creationId xmlns:a16="http://schemas.microsoft.com/office/drawing/2014/main" xmlns="" id="{2CFFC60D-A675-4275-872F-CBB9AFCC1E3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18" name="Text Box 3">
          <a:extLst>
            <a:ext uri="{FF2B5EF4-FFF2-40B4-BE49-F238E27FC236}">
              <a16:creationId xmlns:a16="http://schemas.microsoft.com/office/drawing/2014/main" xmlns="" id="{4AD865D6-7064-4934-B2C2-1016AA30078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19" name="Text Box 3">
          <a:extLst>
            <a:ext uri="{FF2B5EF4-FFF2-40B4-BE49-F238E27FC236}">
              <a16:creationId xmlns:a16="http://schemas.microsoft.com/office/drawing/2014/main" xmlns="" id="{A4F3E617-DC87-435D-BEF3-C9CD3D7A0F2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20" name="Text Box 3">
          <a:extLst>
            <a:ext uri="{FF2B5EF4-FFF2-40B4-BE49-F238E27FC236}">
              <a16:creationId xmlns:a16="http://schemas.microsoft.com/office/drawing/2014/main" xmlns="" id="{7A652E20-2185-4E43-BB4E-873184752B5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21" name="Text Box 3">
          <a:extLst>
            <a:ext uri="{FF2B5EF4-FFF2-40B4-BE49-F238E27FC236}">
              <a16:creationId xmlns:a16="http://schemas.microsoft.com/office/drawing/2014/main" xmlns="" id="{DC053A93-1CA6-4FDB-AAA1-CABD2610E32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22" name="Text Box 3">
          <a:extLst>
            <a:ext uri="{FF2B5EF4-FFF2-40B4-BE49-F238E27FC236}">
              <a16:creationId xmlns:a16="http://schemas.microsoft.com/office/drawing/2014/main" xmlns="" id="{32C8B53A-9C16-46FA-B185-283186FC844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23" name="Text Box 3">
          <a:extLst>
            <a:ext uri="{FF2B5EF4-FFF2-40B4-BE49-F238E27FC236}">
              <a16:creationId xmlns:a16="http://schemas.microsoft.com/office/drawing/2014/main" xmlns="" id="{F9C90803-3BAB-4744-839B-0A31C7366FE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24" name="Text Box 3">
          <a:extLst>
            <a:ext uri="{FF2B5EF4-FFF2-40B4-BE49-F238E27FC236}">
              <a16:creationId xmlns:a16="http://schemas.microsoft.com/office/drawing/2014/main" xmlns="" id="{BD16851C-FC87-4803-9FB6-2FCA9BDD814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25" name="Text Box 3">
          <a:extLst>
            <a:ext uri="{FF2B5EF4-FFF2-40B4-BE49-F238E27FC236}">
              <a16:creationId xmlns:a16="http://schemas.microsoft.com/office/drawing/2014/main" xmlns="" id="{016E0C2D-DE00-41B2-835A-B9F10F83752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26" name="Text Box 3">
          <a:extLst>
            <a:ext uri="{FF2B5EF4-FFF2-40B4-BE49-F238E27FC236}">
              <a16:creationId xmlns:a16="http://schemas.microsoft.com/office/drawing/2014/main" xmlns="" id="{9F31519F-60FB-4C1C-BA60-64F585FB438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27" name="Text Box 3">
          <a:extLst>
            <a:ext uri="{FF2B5EF4-FFF2-40B4-BE49-F238E27FC236}">
              <a16:creationId xmlns:a16="http://schemas.microsoft.com/office/drawing/2014/main" xmlns="" id="{0FE3E657-C023-499E-A9CC-C1728FCA9C1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28" name="Text Box 3">
          <a:extLst>
            <a:ext uri="{FF2B5EF4-FFF2-40B4-BE49-F238E27FC236}">
              <a16:creationId xmlns:a16="http://schemas.microsoft.com/office/drawing/2014/main" xmlns="" id="{4DBE74D6-06BD-431E-8B50-7240B3238DA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29" name="Text Box 3">
          <a:extLst>
            <a:ext uri="{FF2B5EF4-FFF2-40B4-BE49-F238E27FC236}">
              <a16:creationId xmlns:a16="http://schemas.microsoft.com/office/drawing/2014/main" xmlns="" id="{2669E31B-FE8A-44B7-B862-F246895D02A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30" name="Text Box 3">
          <a:extLst>
            <a:ext uri="{FF2B5EF4-FFF2-40B4-BE49-F238E27FC236}">
              <a16:creationId xmlns:a16="http://schemas.microsoft.com/office/drawing/2014/main" xmlns="" id="{BE4DCCBC-C127-4AA4-A234-089969D1C6E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31" name="Text Box 3">
          <a:extLst>
            <a:ext uri="{FF2B5EF4-FFF2-40B4-BE49-F238E27FC236}">
              <a16:creationId xmlns:a16="http://schemas.microsoft.com/office/drawing/2014/main" xmlns="" id="{24829CE7-0EAF-4C3A-B698-48464909DBD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32" name="Text Box 3">
          <a:extLst>
            <a:ext uri="{FF2B5EF4-FFF2-40B4-BE49-F238E27FC236}">
              <a16:creationId xmlns:a16="http://schemas.microsoft.com/office/drawing/2014/main" xmlns="" id="{8684A5D8-02B5-4140-ACE6-AA0AE12FB3C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33" name="Text Box 3">
          <a:extLst>
            <a:ext uri="{FF2B5EF4-FFF2-40B4-BE49-F238E27FC236}">
              <a16:creationId xmlns:a16="http://schemas.microsoft.com/office/drawing/2014/main" xmlns="" id="{D36A80C6-14AF-4645-94BA-AF17E6E7231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34" name="Text Box 3">
          <a:extLst>
            <a:ext uri="{FF2B5EF4-FFF2-40B4-BE49-F238E27FC236}">
              <a16:creationId xmlns:a16="http://schemas.microsoft.com/office/drawing/2014/main" xmlns="" id="{9A7EA296-9207-4285-B5E0-A485D4BB37A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35" name="Text Box 3">
          <a:extLst>
            <a:ext uri="{FF2B5EF4-FFF2-40B4-BE49-F238E27FC236}">
              <a16:creationId xmlns:a16="http://schemas.microsoft.com/office/drawing/2014/main" xmlns="" id="{763C1FE1-759D-448D-899C-6665A5A3184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36" name="Text Box 3">
          <a:extLst>
            <a:ext uri="{FF2B5EF4-FFF2-40B4-BE49-F238E27FC236}">
              <a16:creationId xmlns:a16="http://schemas.microsoft.com/office/drawing/2014/main" xmlns="" id="{B2B162FE-E106-4DA9-9A1D-F627D123872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37" name="Text Box 3">
          <a:extLst>
            <a:ext uri="{FF2B5EF4-FFF2-40B4-BE49-F238E27FC236}">
              <a16:creationId xmlns:a16="http://schemas.microsoft.com/office/drawing/2014/main" xmlns="" id="{B1441605-AD1A-4BC0-88DE-789E8B489D2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38" name="Text Box 3">
          <a:extLst>
            <a:ext uri="{FF2B5EF4-FFF2-40B4-BE49-F238E27FC236}">
              <a16:creationId xmlns:a16="http://schemas.microsoft.com/office/drawing/2014/main" xmlns="" id="{11B73641-0482-4717-9AED-98F43B79EE1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39" name="Text Box 3">
          <a:extLst>
            <a:ext uri="{FF2B5EF4-FFF2-40B4-BE49-F238E27FC236}">
              <a16:creationId xmlns:a16="http://schemas.microsoft.com/office/drawing/2014/main" xmlns="" id="{9C46293F-D20A-4280-A06D-74C824CFE3E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840" name="Text Box 3">
          <a:extLst>
            <a:ext uri="{FF2B5EF4-FFF2-40B4-BE49-F238E27FC236}">
              <a16:creationId xmlns:a16="http://schemas.microsoft.com/office/drawing/2014/main" xmlns="" id="{CC43CC60-A3BB-4F49-9156-F9ACDFFF8666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841" name="Text Box 3">
          <a:extLst>
            <a:ext uri="{FF2B5EF4-FFF2-40B4-BE49-F238E27FC236}">
              <a16:creationId xmlns:a16="http://schemas.microsoft.com/office/drawing/2014/main" xmlns="" id="{8DFB9C05-FBA0-45FB-816A-28ECB8579DAD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842" name="Text Box 3">
          <a:extLst>
            <a:ext uri="{FF2B5EF4-FFF2-40B4-BE49-F238E27FC236}">
              <a16:creationId xmlns:a16="http://schemas.microsoft.com/office/drawing/2014/main" xmlns="" id="{4BC4E8DC-85A4-416E-9B8D-425BF4FA3EE5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843" name="Text Box 3">
          <a:extLst>
            <a:ext uri="{FF2B5EF4-FFF2-40B4-BE49-F238E27FC236}">
              <a16:creationId xmlns:a16="http://schemas.microsoft.com/office/drawing/2014/main" xmlns="" id="{2A030151-DAD4-4192-91DD-A6B01987C217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844" name="Text Box 3">
          <a:extLst>
            <a:ext uri="{FF2B5EF4-FFF2-40B4-BE49-F238E27FC236}">
              <a16:creationId xmlns:a16="http://schemas.microsoft.com/office/drawing/2014/main" xmlns="" id="{F83DAC76-FE49-4AAC-B40A-857B17BAF92F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845" name="Text Box 3">
          <a:extLst>
            <a:ext uri="{FF2B5EF4-FFF2-40B4-BE49-F238E27FC236}">
              <a16:creationId xmlns:a16="http://schemas.microsoft.com/office/drawing/2014/main" xmlns="" id="{67299E28-9121-476F-B25B-91C32206E0AC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846" name="Text Box 3">
          <a:extLst>
            <a:ext uri="{FF2B5EF4-FFF2-40B4-BE49-F238E27FC236}">
              <a16:creationId xmlns:a16="http://schemas.microsoft.com/office/drawing/2014/main" xmlns="" id="{596879FC-301E-4EBC-8253-D856A0CE1EBA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847" name="Text Box 3">
          <a:extLst>
            <a:ext uri="{FF2B5EF4-FFF2-40B4-BE49-F238E27FC236}">
              <a16:creationId xmlns:a16="http://schemas.microsoft.com/office/drawing/2014/main" xmlns="" id="{6D775D14-49CE-43FB-9EF4-21AF13AB0D25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848" name="Text Box 3">
          <a:extLst>
            <a:ext uri="{FF2B5EF4-FFF2-40B4-BE49-F238E27FC236}">
              <a16:creationId xmlns:a16="http://schemas.microsoft.com/office/drawing/2014/main" xmlns="" id="{26F79472-8FAD-458E-AB2A-A72C0306D91F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849" name="Text Box 3">
          <a:extLst>
            <a:ext uri="{FF2B5EF4-FFF2-40B4-BE49-F238E27FC236}">
              <a16:creationId xmlns:a16="http://schemas.microsoft.com/office/drawing/2014/main" xmlns="" id="{DF10A35D-40FE-4D83-B731-712ED5C80128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850" name="Text Box 3">
          <a:extLst>
            <a:ext uri="{FF2B5EF4-FFF2-40B4-BE49-F238E27FC236}">
              <a16:creationId xmlns:a16="http://schemas.microsoft.com/office/drawing/2014/main" xmlns="" id="{720AB48C-261E-41D0-9062-AF8795590C91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851" name="Text Box 3">
          <a:extLst>
            <a:ext uri="{FF2B5EF4-FFF2-40B4-BE49-F238E27FC236}">
              <a16:creationId xmlns:a16="http://schemas.microsoft.com/office/drawing/2014/main" xmlns="" id="{4C7C4327-0663-44CF-8428-C7F2D43437B2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852" name="Text Box 3">
          <a:extLst>
            <a:ext uri="{FF2B5EF4-FFF2-40B4-BE49-F238E27FC236}">
              <a16:creationId xmlns:a16="http://schemas.microsoft.com/office/drawing/2014/main" xmlns="" id="{35FFA522-8A0B-4359-B830-4F9AEA5A6B0F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53" name="Text Box 3">
          <a:extLst>
            <a:ext uri="{FF2B5EF4-FFF2-40B4-BE49-F238E27FC236}">
              <a16:creationId xmlns:a16="http://schemas.microsoft.com/office/drawing/2014/main" xmlns="" id="{7D8CCC93-4D5F-4132-A905-6968C807EA6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54" name="Text Box 3">
          <a:extLst>
            <a:ext uri="{FF2B5EF4-FFF2-40B4-BE49-F238E27FC236}">
              <a16:creationId xmlns:a16="http://schemas.microsoft.com/office/drawing/2014/main" xmlns="" id="{91164408-69A4-4C04-94D6-746FA3AC300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55" name="Text Box 3">
          <a:extLst>
            <a:ext uri="{FF2B5EF4-FFF2-40B4-BE49-F238E27FC236}">
              <a16:creationId xmlns:a16="http://schemas.microsoft.com/office/drawing/2014/main" xmlns="" id="{E6E2E74A-11A8-4A80-AFEE-4F7E753FE40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56" name="Text Box 3">
          <a:extLst>
            <a:ext uri="{FF2B5EF4-FFF2-40B4-BE49-F238E27FC236}">
              <a16:creationId xmlns:a16="http://schemas.microsoft.com/office/drawing/2014/main" xmlns="" id="{D039FA6A-3628-49EF-AADB-420F87A05CD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57" name="Text Box 3">
          <a:extLst>
            <a:ext uri="{FF2B5EF4-FFF2-40B4-BE49-F238E27FC236}">
              <a16:creationId xmlns:a16="http://schemas.microsoft.com/office/drawing/2014/main" xmlns="" id="{BF5E1C06-5811-4136-A4B7-373C5CB75A0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58" name="Text Box 3">
          <a:extLst>
            <a:ext uri="{FF2B5EF4-FFF2-40B4-BE49-F238E27FC236}">
              <a16:creationId xmlns:a16="http://schemas.microsoft.com/office/drawing/2014/main" xmlns="" id="{9B34D38A-909B-4072-833A-A3F1A4C0859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59" name="Text Box 3">
          <a:extLst>
            <a:ext uri="{FF2B5EF4-FFF2-40B4-BE49-F238E27FC236}">
              <a16:creationId xmlns:a16="http://schemas.microsoft.com/office/drawing/2014/main" xmlns="" id="{DB3A6449-A848-44DA-BBE5-438CDF9549B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60" name="Text Box 3">
          <a:extLst>
            <a:ext uri="{FF2B5EF4-FFF2-40B4-BE49-F238E27FC236}">
              <a16:creationId xmlns:a16="http://schemas.microsoft.com/office/drawing/2014/main" xmlns="" id="{CAA18A03-21B0-49CE-B777-4C9A0598EC3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61" name="Text Box 3">
          <a:extLst>
            <a:ext uri="{FF2B5EF4-FFF2-40B4-BE49-F238E27FC236}">
              <a16:creationId xmlns:a16="http://schemas.microsoft.com/office/drawing/2014/main" xmlns="" id="{779F776F-BE32-4D10-AC94-32FA3AEE7D4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62" name="Text Box 3">
          <a:extLst>
            <a:ext uri="{FF2B5EF4-FFF2-40B4-BE49-F238E27FC236}">
              <a16:creationId xmlns:a16="http://schemas.microsoft.com/office/drawing/2014/main" xmlns="" id="{67F464AB-AF56-4380-9084-D3AEA5A89C9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63" name="Text Box 3">
          <a:extLst>
            <a:ext uri="{FF2B5EF4-FFF2-40B4-BE49-F238E27FC236}">
              <a16:creationId xmlns:a16="http://schemas.microsoft.com/office/drawing/2014/main" xmlns="" id="{D07A8B76-5381-4EC0-B4D5-B5A8A547AE8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64" name="Text Box 3">
          <a:extLst>
            <a:ext uri="{FF2B5EF4-FFF2-40B4-BE49-F238E27FC236}">
              <a16:creationId xmlns:a16="http://schemas.microsoft.com/office/drawing/2014/main" xmlns="" id="{EB559162-CC7C-4CDB-AE25-7890EDA9B0B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65" name="Text Box 3">
          <a:extLst>
            <a:ext uri="{FF2B5EF4-FFF2-40B4-BE49-F238E27FC236}">
              <a16:creationId xmlns:a16="http://schemas.microsoft.com/office/drawing/2014/main" xmlns="" id="{C827AA1C-8B4F-4F37-BD77-0D9EBAA99B7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66" name="Text Box 3">
          <a:extLst>
            <a:ext uri="{FF2B5EF4-FFF2-40B4-BE49-F238E27FC236}">
              <a16:creationId xmlns:a16="http://schemas.microsoft.com/office/drawing/2014/main" xmlns="" id="{071C9DA1-8C2A-4B2B-864D-257A49E363A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67" name="Text Box 3">
          <a:extLst>
            <a:ext uri="{FF2B5EF4-FFF2-40B4-BE49-F238E27FC236}">
              <a16:creationId xmlns:a16="http://schemas.microsoft.com/office/drawing/2014/main" xmlns="" id="{597DC041-E510-4C34-B3AA-02FA81BC36E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68" name="Text Box 3">
          <a:extLst>
            <a:ext uri="{FF2B5EF4-FFF2-40B4-BE49-F238E27FC236}">
              <a16:creationId xmlns:a16="http://schemas.microsoft.com/office/drawing/2014/main" xmlns="" id="{B49DBBA6-BA2E-4E18-ADB8-403538C0895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69" name="Text Box 3">
          <a:extLst>
            <a:ext uri="{FF2B5EF4-FFF2-40B4-BE49-F238E27FC236}">
              <a16:creationId xmlns:a16="http://schemas.microsoft.com/office/drawing/2014/main" xmlns="" id="{1C842FFE-5CAD-41CC-8B70-2DAF3C50ADF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70" name="Text Box 3">
          <a:extLst>
            <a:ext uri="{FF2B5EF4-FFF2-40B4-BE49-F238E27FC236}">
              <a16:creationId xmlns:a16="http://schemas.microsoft.com/office/drawing/2014/main" xmlns="" id="{1FEBDB15-3349-4C37-BBA6-D361B57F177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71" name="Text Box 3">
          <a:extLst>
            <a:ext uri="{FF2B5EF4-FFF2-40B4-BE49-F238E27FC236}">
              <a16:creationId xmlns:a16="http://schemas.microsoft.com/office/drawing/2014/main" xmlns="" id="{907AAF6B-B3AE-4AF4-8F90-DE69D525E52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72" name="Text Box 3">
          <a:extLst>
            <a:ext uri="{FF2B5EF4-FFF2-40B4-BE49-F238E27FC236}">
              <a16:creationId xmlns:a16="http://schemas.microsoft.com/office/drawing/2014/main" xmlns="" id="{5F866D90-47FE-493B-8168-0C3FC38A14D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73" name="Text Box 3">
          <a:extLst>
            <a:ext uri="{FF2B5EF4-FFF2-40B4-BE49-F238E27FC236}">
              <a16:creationId xmlns:a16="http://schemas.microsoft.com/office/drawing/2014/main" xmlns="" id="{2E5A8332-4D69-44E6-8DA6-32E15B0BF20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74" name="Text Box 3">
          <a:extLst>
            <a:ext uri="{FF2B5EF4-FFF2-40B4-BE49-F238E27FC236}">
              <a16:creationId xmlns:a16="http://schemas.microsoft.com/office/drawing/2014/main" xmlns="" id="{B50B7A6F-A58E-4024-98CF-BABEC0A7598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75" name="Text Box 3">
          <a:extLst>
            <a:ext uri="{FF2B5EF4-FFF2-40B4-BE49-F238E27FC236}">
              <a16:creationId xmlns:a16="http://schemas.microsoft.com/office/drawing/2014/main" xmlns="" id="{A9A61B34-F319-480F-B060-843D48CE20E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76" name="Text Box 3">
          <a:extLst>
            <a:ext uri="{FF2B5EF4-FFF2-40B4-BE49-F238E27FC236}">
              <a16:creationId xmlns:a16="http://schemas.microsoft.com/office/drawing/2014/main" xmlns="" id="{37E1C544-E2DC-4DEB-A632-28C6E6065BA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77" name="Text Box 3">
          <a:extLst>
            <a:ext uri="{FF2B5EF4-FFF2-40B4-BE49-F238E27FC236}">
              <a16:creationId xmlns:a16="http://schemas.microsoft.com/office/drawing/2014/main" xmlns="" id="{D35B6517-F252-4303-AAAE-51FF4BC946A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78" name="Text Box 3">
          <a:extLst>
            <a:ext uri="{FF2B5EF4-FFF2-40B4-BE49-F238E27FC236}">
              <a16:creationId xmlns:a16="http://schemas.microsoft.com/office/drawing/2014/main" xmlns="" id="{97FCC194-B62A-4BAA-9A9D-6E989CD7B4C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79" name="Text Box 3">
          <a:extLst>
            <a:ext uri="{FF2B5EF4-FFF2-40B4-BE49-F238E27FC236}">
              <a16:creationId xmlns:a16="http://schemas.microsoft.com/office/drawing/2014/main" xmlns="" id="{2F116228-3D67-4B25-9771-17EB63DD8D5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80" name="Text Box 3">
          <a:extLst>
            <a:ext uri="{FF2B5EF4-FFF2-40B4-BE49-F238E27FC236}">
              <a16:creationId xmlns:a16="http://schemas.microsoft.com/office/drawing/2014/main" xmlns="" id="{3C5B586A-BB86-40D6-93DD-1C817367515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81" name="Text Box 3">
          <a:extLst>
            <a:ext uri="{FF2B5EF4-FFF2-40B4-BE49-F238E27FC236}">
              <a16:creationId xmlns:a16="http://schemas.microsoft.com/office/drawing/2014/main" xmlns="" id="{372D81DA-2DDA-46D0-9F49-16149F2BEB3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82" name="Text Box 3">
          <a:extLst>
            <a:ext uri="{FF2B5EF4-FFF2-40B4-BE49-F238E27FC236}">
              <a16:creationId xmlns:a16="http://schemas.microsoft.com/office/drawing/2014/main" xmlns="" id="{B30D8CF2-7EA7-4148-AC2F-D154FDD62EE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83" name="Text Box 3">
          <a:extLst>
            <a:ext uri="{FF2B5EF4-FFF2-40B4-BE49-F238E27FC236}">
              <a16:creationId xmlns:a16="http://schemas.microsoft.com/office/drawing/2014/main" xmlns="" id="{9D3F1A83-1BD8-4728-98D7-6C07B5BA0C8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84" name="Text Box 3">
          <a:extLst>
            <a:ext uri="{FF2B5EF4-FFF2-40B4-BE49-F238E27FC236}">
              <a16:creationId xmlns:a16="http://schemas.microsoft.com/office/drawing/2014/main" xmlns="" id="{461F5907-C622-41E2-A680-1322B3DC322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85" name="Text Box 3">
          <a:extLst>
            <a:ext uri="{FF2B5EF4-FFF2-40B4-BE49-F238E27FC236}">
              <a16:creationId xmlns:a16="http://schemas.microsoft.com/office/drawing/2014/main" xmlns="" id="{538C0600-471D-4457-9569-91507F99AE8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86" name="Text Box 3">
          <a:extLst>
            <a:ext uri="{FF2B5EF4-FFF2-40B4-BE49-F238E27FC236}">
              <a16:creationId xmlns:a16="http://schemas.microsoft.com/office/drawing/2014/main" xmlns="" id="{A34B0BE8-16E8-4996-A115-DB2607394A7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87" name="Text Box 3">
          <a:extLst>
            <a:ext uri="{FF2B5EF4-FFF2-40B4-BE49-F238E27FC236}">
              <a16:creationId xmlns:a16="http://schemas.microsoft.com/office/drawing/2014/main" xmlns="" id="{A2E09F83-C7C5-47E3-946D-F12311D2EC8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88" name="Text Box 3">
          <a:extLst>
            <a:ext uri="{FF2B5EF4-FFF2-40B4-BE49-F238E27FC236}">
              <a16:creationId xmlns:a16="http://schemas.microsoft.com/office/drawing/2014/main" xmlns="" id="{CB21BF7A-5856-44D8-A525-20134811828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89" name="Text Box 3">
          <a:extLst>
            <a:ext uri="{FF2B5EF4-FFF2-40B4-BE49-F238E27FC236}">
              <a16:creationId xmlns:a16="http://schemas.microsoft.com/office/drawing/2014/main" xmlns="" id="{516D01D7-42E2-4470-A75E-E2C0C3C8D8B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90" name="Text Box 3">
          <a:extLst>
            <a:ext uri="{FF2B5EF4-FFF2-40B4-BE49-F238E27FC236}">
              <a16:creationId xmlns:a16="http://schemas.microsoft.com/office/drawing/2014/main" xmlns="" id="{E6331433-9AF6-4ACF-95CB-A9A86D700DC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91" name="Text Box 3">
          <a:extLst>
            <a:ext uri="{FF2B5EF4-FFF2-40B4-BE49-F238E27FC236}">
              <a16:creationId xmlns:a16="http://schemas.microsoft.com/office/drawing/2014/main" xmlns="" id="{2E166F12-2DD2-4CFC-AC33-7EE22D66AE5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92" name="Text Box 3">
          <a:extLst>
            <a:ext uri="{FF2B5EF4-FFF2-40B4-BE49-F238E27FC236}">
              <a16:creationId xmlns:a16="http://schemas.microsoft.com/office/drawing/2014/main" xmlns="" id="{95FBA5F0-D88B-46D9-A6DB-D1514997DB3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93" name="Text Box 3">
          <a:extLst>
            <a:ext uri="{FF2B5EF4-FFF2-40B4-BE49-F238E27FC236}">
              <a16:creationId xmlns:a16="http://schemas.microsoft.com/office/drawing/2014/main" xmlns="" id="{025C4E43-E1FD-45BC-9805-5F45791B2EC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94" name="Text Box 3">
          <a:extLst>
            <a:ext uri="{FF2B5EF4-FFF2-40B4-BE49-F238E27FC236}">
              <a16:creationId xmlns:a16="http://schemas.microsoft.com/office/drawing/2014/main" xmlns="" id="{D5E5EFAC-576E-4DAF-9173-CF85664539B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95" name="Text Box 3">
          <a:extLst>
            <a:ext uri="{FF2B5EF4-FFF2-40B4-BE49-F238E27FC236}">
              <a16:creationId xmlns:a16="http://schemas.microsoft.com/office/drawing/2014/main" xmlns="" id="{B7ACE5F5-23F5-4389-BE5C-6AD01C27F6F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96" name="Text Box 3">
          <a:extLst>
            <a:ext uri="{FF2B5EF4-FFF2-40B4-BE49-F238E27FC236}">
              <a16:creationId xmlns:a16="http://schemas.microsoft.com/office/drawing/2014/main" xmlns="" id="{15FB0731-03D5-43DF-9160-C484CFB1E30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97" name="Text Box 3">
          <a:extLst>
            <a:ext uri="{FF2B5EF4-FFF2-40B4-BE49-F238E27FC236}">
              <a16:creationId xmlns:a16="http://schemas.microsoft.com/office/drawing/2014/main" xmlns="" id="{83C3C1DA-C2F1-48D7-876B-3F6A9C2F452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898" name="Text Box 3">
          <a:extLst>
            <a:ext uri="{FF2B5EF4-FFF2-40B4-BE49-F238E27FC236}">
              <a16:creationId xmlns:a16="http://schemas.microsoft.com/office/drawing/2014/main" xmlns="" id="{90C35649-F5DA-48F1-83B9-E8CC0B05C57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899" name="Text Box 3">
          <a:extLst>
            <a:ext uri="{FF2B5EF4-FFF2-40B4-BE49-F238E27FC236}">
              <a16:creationId xmlns:a16="http://schemas.microsoft.com/office/drawing/2014/main" xmlns="" id="{29BBC22A-E1A2-4387-BEFD-462F5EB493E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00" name="Text Box 3">
          <a:extLst>
            <a:ext uri="{FF2B5EF4-FFF2-40B4-BE49-F238E27FC236}">
              <a16:creationId xmlns:a16="http://schemas.microsoft.com/office/drawing/2014/main" xmlns="" id="{BDCE6E94-4CD4-4855-B2E1-524A0F27294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01" name="Text Box 3">
          <a:extLst>
            <a:ext uri="{FF2B5EF4-FFF2-40B4-BE49-F238E27FC236}">
              <a16:creationId xmlns:a16="http://schemas.microsoft.com/office/drawing/2014/main" xmlns="" id="{0B38C98C-92E5-451B-A001-11FE8D6E793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02" name="Text Box 3">
          <a:extLst>
            <a:ext uri="{FF2B5EF4-FFF2-40B4-BE49-F238E27FC236}">
              <a16:creationId xmlns:a16="http://schemas.microsoft.com/office/drawing/2014/main" xmlns="" id="{8606E727-045D-4E36-B280-C7079EE6485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03" name="Text Box 3">
          <a:extLst>
            <a:ext uri="{FF2B5EF4-FFF2-40B4-BE49-F238E27FC236}">
              <a16:creationId xmlns:a16="http://schemas.microsoft.com/office/drawing/2014/main" xmlns="" id="{2D55BADE-9DBA-4C69-AC64-ED20BAD4FCE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04" name="Text Box 3">
          <a:extLst>
            <a:ext uri="{FF2B5EF4-FFF2-40B4-BE49-F238E27FC236}">
              <a16:creationId xmlns:a16="http://schemas.microsoft.com/office/drawing/2014/main" xmlns="" id="{40069597-5678-45D4-AADE-13DD8816B73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05" name="Text Box 3">
          <a:extLst>
            <a:ext uri="{FF2B5EF4-FFF2-40B4-BE49-F238E27FC236}">
              <a16:creationId xmlns:a16="http://schemas.microsoft.com/office/drawing/2014/main" xmlns="" id="{572954D8-4E37-4035-BA9D-DBB82CDD7C3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06" name="Text Box 3">
          <a:extLst>
            <a:ext uri="{FF2B5EF4-FFF2-40B4-BE49-F238E27FC236}">
              <a16:creationId xmlns:a16="http://schemas.microsoft.com/office/drawing/2014/main" xmlns="" id="{FA243237-BA90-44F7-A541-5E316D5E7BE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07" name="Text Box 3">
          <a:extLst>
            <a:ext uri="{FF2B5EF4-FFF2-40B4-BE49-F238E27FC236}">
              <a16:creationId xmlns:a16="http://schemas.microsoft.com/office/drawing/2014/main" xmlns="" id="{41EDBC2B-DF61-412C-B5CE-95958846A47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08" name="Text Box 3">
          <a:extLst>
            <a:ext uri="{FF2B5EF4-FFF2-40B4-BE49-F238E27FC236}">
              <a16:creationId xmlns:a16="http://schemas.microsoft.com/office/drawing/2014/main" xmlns="" id="{C3FAD156-7A26-4387-A7F9-CA4FA09D661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09" name="Text Box 3">
          <a:extLst>
            <a:ext uri="{FF2B5EF4-FFF2-40B4-BE49-F238E27FC236}">
              <a16:creationId xmlns:a16="http://schemas.microsoft.com/office/drawing/2014/main" xmlns="" id="{E4B59232-EFDB-4B96-8661-877E2D2A248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10" name="Text Box 3">
          <a:extLst>
            <a:ext uri="{FF2B5EF4-FFF2-40B4-BE49-F238E27FC236}">
              <a16:creationId xmlns:a16="http://schemas.microsoft.com/office/drawing/2014/main" xmlns="" id="{9357A76D-8FB8-49D7-B0BC-BA998997734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11" name="Text Box 3">
          <a:extLst>
            <a:ext uri="{FF2B5EF4-FFF2-40B4-BE49-F238E27FC236}">
              <a16:creationId xmlns:a16="http://schemas.microsoft.com/office/drawing/2014/main" xmlns="" id="{7BCED1B3-8345-454E-8B83-DC9519B471B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12" name="Text Box 3">
          <a:extLst>
            <a:ext uri="{FF2B5EF4-FFF2-40B4-BE49-F238E27FC236}">
              <a16:creationId xmlns:a16="http://schemas.microsoft.com/office/drawing/2014/main" xmlns="" id="{A4F186EB-8B41-4871-AB8F-69DF02BFBF9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13" name="Text Box 3">
          <a:extLst>
            <a:ext uri="{FF2B5EF4-FFF2-40B4-BE49-F238E27FC236}">
              <a16:creationId xmlns:a16="http://schemas.microsoft.com/office/drawing/2014/main" xmlns="" id="{185FA294-3E2C-46BE-AB78-A5C5F158AD2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14" name="Text Box 3">
          <a:extLst>
            <a:ext uri="{FF2B5EF4-FFF2-40B4-BE49-F238E27FC236}">
              <a16:creationId xmlns:a16="http://schemas.microsoft.com/office/drawing/2014/main" xmlns="" id="{AD9B170D-277A-445D-AA38-D36E76DA546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15" name="Text Box 3">
          <a:extLst>
            <a:ext uri="{FF2B5EF4-FFF2-40B4-BE49-F238E27FC236}">
              <a16:creationId xmlns:a16="http://schemas.microsoft.com/office/drawing/2014/main" xmlns="" id="{9B5C3B7D-1AB2-4E15-8DF0-D4931084B78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16" name="Text Box 3">
          <a:extLst>
            <a:ext uri="{FF2B5EF4-FFF2-40B4-BE49-F238E27FC236}">
              <a16:creationId xmlns:a16="http://schemas.microsoft.com/office/drawing/2014/main" xmlns="" id="{AA14FB56-8133-4CE5-B662-D290C003B50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17" name="Text Box 3">
          <a:extLst>
            <a:ext uri="{FF2B5EF4-FFF2-40B4-BE49-F238E27FC236}">
              <a16:creationId xmlns:a16="http://schemas.microsoft.com/office/drawing/2014/main" xmlns="" id="{65680067-2B29-406C-88BF-63A8C2BE17F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18" name="Text Box 3">
          <a:extLst>
            <a:ext uri="{FF2B5EF4-FFF2-40B4-BE49-F238E27FC236}">
              <a16:creationId xmlns:a16="http://schemas.microsoft.com/office/drawing/2014/main" xmlns="" id="{61CCFE59-2B38-4CFB-B064-18E3ED38976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19" name="Text Box 3">
          <a:extLst>
            <a:ext uri="{FF2B5EF4-FFF2-40B4-BE49-F238E27FC236}">
              <a16:creationId xmlns:a16="http://schemas.microsoft.com/office/drawing/2014/main" xmlns="" id="{F388E08B-439F-4715-BD57-F8DFE4C9B44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20" name="Text Box 3">
          <a:extLst>
            <a:ext uri="{FF2B5EF4-FFF2-40B4-BE49-F238E27FC236}">
              <a16:creationId xmlns:a16="http://schemas.microsoft.com/office/drawing/2014/main" xmlns="" id="{1A8A76D4-C1F9-4425-B0DA-C825F854950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21" name="Text Box 3">
          <a:extLst>
            <a:ext uri="{FF2B5EF4-FFF2-40B4-BE49-F238E27FC236}">
              <a16:creationId xmlns:a16="http://schemas.microsoft.com/office/drawing/2014/main" xmlns="" id="{984E4F39-EDD8-4C62-883D-A41CB7B2134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22" name="Text Box 3">
          <a:extLst>
            <a:ext uri="{FF2B5EF4-FFF2-40B4-BE49-F238E27FC236}">
              <a16:creationId xmlns:a16="http://schemas.microsoft.com/office/drawing/2014/main" xmlns="" id="{81FD79FC-ABBF-481B-8763-37BF23749F7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23" name="Text Box 3">
          <a:extLst>
            <a:ext uri="{FF2B5EF4-FFF2-40B4-BE49-F238E27FC236}">
              <a16:creationId xmlns:a16="http://schemas.microsoft.com/office/drawing/2014/main" xmlns="" id="{AC0DFAD1-2383-4EAC-AF88-090B6AFBBC8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24" name="Text Box 3">
          <a:extLst>
            <a:ext uri="{FF2B5EF4-FFF2-40B4-BE49-F238E27FC236}">
              <a16:creationId xmlns:a16="http://schemas.microsoft.com/office/drawing/2014/main" xmlns="" id="{66FE731D-93AF-449D-9656-2E318113A6E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25" name="Text Box 3">
          <a:extLst>
            <a:ext uri="{FF2B5EF4-FFF2-40B4-BE49-F238E27FC236}">
              <a16:creationId xmlns:a16="http://schemas.microsoft.com/office/drawing/2014/main" xmlns="" id="{A25F76A4-0DE2-43CC-8F5B-46B27546D39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26" name="Text Box 3">
          <a:extLst>
            <a:ext uri="{FF2B5EF4-FFF2-40B4-BE49-F238E27FC236}">
              <a16:creationId xmlns:a16="http://schemas.microsoft.com/office/drawing/2014/main" xmlns="" id="{5C257904-B1CD-4C33-9944-B8FD2952FB5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27" name="Text Box 3">
          <a:extLst>
            <a:ext uri="{FF2B5EF4-FFF2-40B4-BE49-F238E27FC236}">
              <a16:creationId xmlns:a16="http://schemas.microsoft.com/office/drawing/2014/main" xmlns="" id="{02C50C13-907F-4637-B838-CF5F8C30390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28" name="Text Box 3">
          <a:extLst>
            <a:ext uri="{FF2B5EF4-FFF2-40B4-BE49-F238E27FC236}">
              <a16:creationId xmlns:a16="http://schemas.microsoft.com/office/drawing/2014/main" xmlns="" id="{75580C21-087F-4724-95F4-73B672CF315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29" name="Text Box 3">
          <a:extLst>
            <a:ext uri="{FF2B5EF4-FFF2-40B4-BE49-F238E27FC236}">
              <a16:creationId xmlns:a16="http://schemas.microsoft.com/office/drawing/2014/main" xmlns="" id="{52FA3600-9F35-48DD-8016-5587D59CFE2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30" name="Text Box 3">
          <a:extLst>
            <a:ext uri="{FF2B5EF4-FFF2-40B4-BE49-F238E27FC236}">
              <a16:creationId xmlns:a16="http://schemas.microsoft.com/office/drawing/2014/main" xmlns="" id="{D6DD0864-8ECB-4F4D-8483-3D92DA583D4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31" name="Text Box 3">
          <a:extLst>
            <a:ext uri="{FF2B5EF4-FFF2-40B4-BE49-F238E27FC236}">
              <a16:creationId xmlns:a16="http://schemas.microsoft.com/office/drawing/2014/main" xmlns="" id="{B94A6122-9CC1-47D8-B526-CDD9BEB03F8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32" name="Text Box 3">
          <a:extLst>
            <a:ext uri="{FF2B5EF4-FFF2-40B4-BE49-F238E27FC236}">
              <a16:creationId xmlns:a16="http://schemas.microsoft.com/office/drawing/2014/main" xmlns="" id="{FD6E3357-BC5D-49BE-B505-463B0B09884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33" name="Text Box 3">
          <a:extLst>
            <a:ext uri="{FF2B5EF4-FFF2-40B4-BE49-F238E27FC236}">
              <a16:creationId xmlns:a16="http://schemas.microsoft.com/office/drawing/2014/main" xmlns="" id="{993C17F5-8627-41C5-9FCC-99A1FF780A0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34" name="Text Box 3">
          <a:extLst>
            <a:ext uri="{FF2B5EF4-FFF2-40B4-BE49-F238E27FC236}">
              <a16:creationId xmlns:a16="http://schemas.microsoft.com/office/drawing/2014/main" xmlns="" id="{772D0325-A6B0-4F63-8453-840ECCB1C7F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35" name="Text Box 3">
          <a:extLst>
            <a:ext uri="{FF2B5EF4-FFF2-40B4-BE49-F238E27FC236}">
              <a16:creationId xmlns:a16="http://schemas.microsoft.com/office/drawing/2014/main" xmlns="" id="{0B37F175-9E9E-4DBE-BCA8-975C208D3D6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36" name="Text Box 3">
          <a:extLst>
            <a:ext uri="{FF2B5EF4-FFF2-40B4-BE49-F238E27FC236}">
              <a16:creationId xmlns:a16="http://schemas.microsoft.com/office/drawing/2014/main" xmlns="" id="{A5D465D6-5673-4CE1-9292-F95A2882DFC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39291"/>
    <xdr:sp macro="" textlink="">
      <xdr:nvSpPr>
        <xdr:cNvPr id="4937" name="Text Box 3">
          <a:extLst>
            <a:ext uri="{FF2B5EF4-FFF2-40B4-BE49-F238E27FC236}">
              <a16:creationId xmlns:a16="http://schemas.microsoft.com/office/drawing/2014/main" xmlns="" id="{8F7C1501-61CA-4A0B-A1EE-F2E00FA9C19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38" name="Text Box 3">
          <a:extLst>
            <a:ext uri="{FF2B5EF4-FFF2-40B4-BE49-F238E27FC236}">
              <a16:creationId xmlns:a16="http://schemas.microsoft.com/office/drawing/2014/main" xmlns="" id="{154AC203-5299-4360-9398-754CC6B9FF9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637</xdr:row>
      <xdr:rowOff>0</xdr:rowOff>
    </xdr:from>
    <xdr:ext cx="23662" cy="301191"/>
    <xdr:sp macro="" textlink="">
      <xdr:nvSpPr>
        <xdr:cNvPr id="4939" name="Text Box 3">
          <a:extLst>
            <a:ext uri="{FF2B5EF4-FFF2-40B4-BE49-F238E27FC236}">
              <a16:creationId xmlns:a16="http://schemas.microsoft.com/office/drawing/2014/main" xmlns="" id="{2F776961-124D-4960-BDD5-25AAA87AD4B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940" name="Text Box 3">
          <a:extLst>
            <a:ext uri="{FF2B5EF4-FFF2-40B4-BE49-F238E27FC236}">
              <a16:creationId xmlns:a16="http://schemas.microsoft.com/office/drawing/2014/main" xmlns="" id="{D172E737-0908-4A0A-92C6-8D4929359C84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941" name="Text Box 3">
          <a:extLst>
            <a:ext uri="{FF2B5EF4-FFF2-40B4-BE49-F238E27FC236}">
              <a16:creationId xmlns:a16="http://schemas.microsoft.com/office/drawing/2014/main" xmlns="" id="{4AB55BDE-5705-48F4-AA66-422CD90CD09E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942" name="Text Box 3">
          <a:extLst>
            <a:ext uri="{FF2B5EF4-FFF2-40B4-BE49-F238E27FC236}">
              <a16:creationId xmlns:a16="http://schemas.microsoft.com/office/drawing/2014/main" xmlns="" id="{BC61CE96-2C04-4B8E-81D1-0D9B8C82FD69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943" name="Text Box 3">
          <a:extLst>
            <a:ext uri="{FF2B5EF4-FFF2-40B4-BE49-F238E27FC236}">
              <a16:creationId xmlns:a16="http://schemas.microsoft.com/office/drawing/2014/main" xmlns="" id="{F718D6FE-F44C-456B-8B1C-6A9CC11CAE41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944" name="Text Box 3">
          <a:extLst>
            <a:ext uri="{FF2B5EF4-FFF2-40B4-BE49-F238E27FC236}">
              <a16:creationId xmlns:a16="http://schemas.microsoft.com/office/drawing/2014/main" xmlns="" id="{9C2F7F19-B2F6-48DD-8896-ACEA8D39C248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945" name="Text Box 3">
          <a:extLst>
            <a:ext uri="{FF2B5EF4-FFF2-40B4-BE49-F238E27FC236}">
              <a16:creationId xmlns:a16="http://schemas.microsoft.com/office/drawing/2014/main" xmlns="" id="{C3B94B61-8C10-451E-BF71-E6700C90632D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946" name="Text Box 3">
          <a:extLst>
            <a:ext uri="{FF2B5EF4-FFF2-40B4-BE49-F238E27FC236}">
              <a16:creationId xmlns:a16="http://schemas.microsoft.com/office/drawing/2014/main" xmlns="" id="{F1730ECF-B9A6-4648-8779-7A8AD8ABE3F6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947" name="Text Box 3">
          <a:extLst>
            <a:ext uri="{FF2B5EF4-FFF2-40B4-BE49-F238E27FC236}">
              <a16:creationId xmlns:a16="http://schemas.microsoft.com/office/drawing/2014/main" xmlns="" id="{2541E049-5C69-40E2-8C92-094CD2B36CE7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948" name="Text Box 3">
          <a:extLst>
            <a:ext uri="{FF2B5EF4-FFF2-40B4-BE49-F238E27FC236}">
              <a16:creationId xmlns:a16="http://schemas.microsoft.com/office/drawing/2014/main" xmlns="" id="{3DDAE3EA-291D-46BC-82A4-BD24DA000BE9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949" name="Text Box 3">
          <a:extLst>
            <a:ext uri="{FF2B5EF4-FFF2-40B4-BE49-F238E27FC236}">
              <a16:creationId xmlns:a16="http://schemas.microsoft.com/office/drawing/2014/main" xmlns="" id="{08508365-F515-443C-9731-B9C0F258B4B1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950" name="Text Box 3">
          <a:extLst>
            <a:ext uri="{FF2B5EF4-FFF2-40B4-BE49-F238E27FC236}">
              <a16:creationId xmlns:a16="http://schemas.microsoft.com/office/drawing/2014/main" xmlns="" id="{68B7F136-D943-4EFD-8510-F53B4F517F7E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951" name="Text Box 3">
          <a:extLst>
            <a:ext uri="{FF2B5EF4-FFF2-40B4-BE49-F238E27FC236}">
              <a16:creationId xmlns:a16="http://schemas.microsoft.com/office/drawing/2014/main" xmlns="" id="{C12A9727-5317-4D97-9C7D-4D0D430CABAE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4952" name="Text Box 3">
          <a:extLst>
            <a:ext uri="{FF2B5EF4-FFF2-40B4-BE49-F238E27FC236}">
              <a16:creationId xmlns:a16="http://schemas.microsoft.com/office/drawing/2014/main" xmlns="" id="{817A56B0-258F-440D-9364-264FB619CCEC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637</xdr:row>
      <xdr:rowOff>0</xdr:rowOff>
    </xdr:from>
    <xdr:ext cx="30480" cy="30480"/>
    <xdr:pic>
      <xdr:nvPicPr>
        <xdr:cNvPr id="4953" name="Picture 8">
          <a:extLst>
            <a:ext uri="{FF2B5EF4-FFF2-40B4-BE49-F238E27FC236}">
              <a16:creationId xmlns:a16="http://schemas.microsoft.com/office/drawing/2014/main" xmlns="" id="{83A61E46-D004-4460-A03A-6AFCF73E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1132" y="173946553"/>
          <a:ext cx="3048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</xdr:colOff>
      <xdr:row>637</xdr:row>
      <xdr:rowOff>0</xdr:rowOff>
    </xdr:from>
    <xdr:ext cx="0" cy="30480"/>
    <xdr:pic>
      <xdr:nvPicPr>
        <xdr:cNvPr id="4954" name="Picture 8">
          <a:extLst>
            <a:ext uri="{FF2B5EF4-FFF2-40B4-BE49-F238E27FC236}">
              <a16:creationId xmlns:a16="http://schemas.microsoft.com/office/drawing/2014/main" xmlns="" id="{160140BB-E701-4467-9B32-ADB019F9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6372" y="173946553"/>
          <a:ext cx="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55" name="Text Box 3">
          <a:extLst>
            <a:ext uri="{FF2B5EF4-FFF2-40B4-BE49-F238E27FC236}">
              <a16:creationId xmlns:a16="http://schemas.microsoft.com/office/drawing/2014/main" xmlns="" id="{28372C8A-50F9-47A2-B39F-C1C26CC4138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56" name="Text Box 3">
          <a:extLst>
            <a:ext uri="{FF2B5EF4-FFF2-40B4-BE49-F238E27FC236}">
              <a16:creationId xmlns:a16="http://schemas.microsoft.com/office/drawing/2014/main" xmlns="" id="{1AE343CD-6B9F-4276-914A-2583C05C7DB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57" name="Text Box 3">
          <a:extLst>
            <a:ext uri="{FF2B5EF4-FFF2-40B4-BE49-F238E27FC236}">
              <a16:creationId xmlns:a16="http://schemas.microsoft.com/office/drawing/2014/main" xmlns="" id="{6AC3D1B1-93A2-4EC2-8DA3-4FCDAEEC0F1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58" name="Text Box 3">
          <a:extLst>
            <a:ext uri="{FF2B5EF4-FFF2-40B4-BE49-F238E27FC236}">
              <a16:creationId xmlns:a16="http://schemas.microsoft.com/office/drawing/2014/main" xmlns="" id="{16C222BD-9F2E-48F4-BC04-0962FF05A04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59" name="Text Box 3">
          <a:extLst>
            <a:ext uri="{FF2B5EF4-FFF2-40B4-BE49-F238E27FC236}">
              <a16:creationId xmlns:a16="http://schemas.microsoft.com/office/drawing/2014/main" xmlns="" id="{3B1C956F-4679-40DA-9AC6-79A4D269343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60" name="Text Box 3">
          <a:extLst>
            <a:ext uri="{FF2B5EF4-FFF2-40B4-BE49-F238E27FC236}">
              <a16:creationId xmlns:a16="http://schemas.microsoft.com/office/drawing/2014/main" xmlns="" id="{4F1661FD-145E-4A97-8C75-3132FA5439B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61" name="Text Box 3">
          <a:extLst>
            <a:ext uri="{FF2B5EF4-FFF2-40B4-BE49-F238E27FC236}">
              <a16:creationId xmlns:a16="http://schemas.microsoft.com/office/drawing/2014/main" xmlns="" id="{ADC81BB5-C339-4C4D-9C4A-53CAE0B3E98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62" name="Text Box 3">
          <a:extLst>
            <a:ext uri="{FF2B5EF4-FFF2-40B4-BE49-F238E27FC236}">
              <a16:creationId xmlns:a16="http://schemas.microsoft.com/office/drawing/2014/main" xmlns="" id="{D12383F9-F6EC-49CE-B506-6DD219A08CE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63" name="Text Box 3">
          <a:extLst>
            <a:ext uri="{FF2B5EF4-FFF2-40B4-BE49-F238E27FC236}">
              <a16:creationId xmlns:a16="http://schemas.microsoft.com/office/drawing/2014/main" xmlns="" id="{16551DDC-62EC-458D-827F-4546D66C0C6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64" name="Text Box 3">
          <a:extLst>
            <a:ext uri="{FF2B5EF4-FFF2-40B4-BE49-F238E27FC236}">
              <a16:creationId xmlns:a16="http://schemas.microsoft.com/office/drawing/2014/main" xmlns="" id="{857FE617-94E7-4894-9FEF-03691A72B3F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65" name="Text Box 3">
          <a:extLst>
            <a:ext uri="{FF2B5EF4-FFF2-40B4-BE49-F238E27FC236}">
              <a16:creationId xmlns:a16="http://schemas.microsoft.com/office/drawing/2014/main" xmlns="" id="{E9FB68EB-EF00-47D0-B59D-3141C763EEB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66" name="Text Box 3">
          <a:extLst>
            <a:ext uri="{FF2B5EF4-FFF2-40B4-BE49-F238E27FC236}">
              <a16:creationId xmlns:a16="http://schemas.microsoft.com/office/drawing/2014/main" xmlns="" id="{6516E333-E22D-4220-95FE-45A0B0834A5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67" name="Text Box 3">
          <a:extLst>
            <a:ext uri="{FF2B5EF4-FFF2-40B4-BE49-F238E27FC236}">
              <a16:creationId xmlns:a16="http://schemas.microsoft.com/office/drawing/2014/main" xmlns="" id="{9C2DCB1F-1902-42F8-88D8-DE3787DB27B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68" name="Text Box 3">
          <a:extLst>
            <a:ext uri="{FF2B5EF4-FFF2-40B4-BE49-F238E27FC236}">
              <a16:creationId xmlns:a16="http://schemas.microsoft.com/office/drawing/2014/main" xmlns="" id="{26EE0913-6E40-4D03-A75A-B4CEB069E6D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69" name="Text Box 3">
          <a:extLst>
            <a:ext uri="{FF2B5EF4-FFF2-40B4-BE49-F238E27FC236}">
              <a16:creationId xmlns:a16="http://schemas.microsoft.com/office/drawing/2014/main" xmlns="" id="{B110C211-21EE-4710-A725-75BAB2993BF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70" name="Text Box 3">
          <a:extLst>
            <a:ext uri="{FF2B5EF4-FFF2-40B4-BE49-F238E27FC236}">
              <a16:creationId xmlns:a16="http://schemas.microsoft.com/office/drawing/2014/main" xmlns="" id="{A8647809-FDC2-46CE-8A6C-CC34EDEE8CF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71" name="Text Box 3">
          <a:extLst>
            <a:ext uri="{FF2B5EF4-FFF2-40B4-BE49-F238E27FC236}">
              <a16:creationId xmlns:a16="http://schemas.microsoft.com/office/drawing/2014/main" xmlns="" id="{B22AAF5F-C687-44F9-A710-989BA93995F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72" name="Text Box 3">
          <a:extLst>
            <a:ext uri="{FF2B5EF4-FFF2-40B4-BE49-F238E27FC236}">
              <a16:creationId xmlns:a16="http://schemas.microsoft.com/office/drawing/2014/main" xmlns="" id="{CFFD1CB9-1B6A-4176-B414-69015840430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73" name="Text Box 3">
          <a:extLst>
            <a:ext uri="{FF2B5EF4-FFF2-40B4-BE49-F238E27FC236}">
              <a16:creationId xmlns:a16="http://schemas.microsoft.com/office/drawing/2014/main" xmlns="" id="{2DD5A1B3-6C27-46EE-AF12-6EE7642EEAE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74" name="Text Box 3">
          <a:extLst>
            <a:ext uri="{FF2B5EF4-FFF2-40B4-BE49-F238E27FC236}">
              <a16:creationId xmlns:a16="http://schemas.microsoft.com/office/drawing/2014/main" xmlns="" id="{CC2B8F8F-15B1-4256-B958-C0FD8DC559F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75" name="Text Box 3">
          <a:extLst>
            <a:ext uri="{FF2B5EF4-FFF2-40B4-BE49-F238E27FC236}">
              <a16:creationId xmlns:a16="http://schemas.microsoft.com/office/drawing/2014/main" xmlns="" id="{EEABB2B2-D27A-4A01-9B7F-6B02F36033B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76" name="Text Box 3">
          <a:extLst>
            <a:ext uri="{FF2B5EF4-FFF2-40B4-BE49-F238E27FC236}">
              <a16:creationId xmlns:a16="http://schemas.microsoft.com/office/drawing/2014/main" xmlns="" id="{92244A5B-7374-4FCA-BA02-FCF42C41E9F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77" name="Text Box 3">
          <a:extLst>
            <a:ext uri="{FF2B5EF4-FFF2-40B4-BE49-F238E27FC236}">
              <a16:creationId xmlns:a16="http://schemas.microsoft.com/office/drawing/2014/main" xmlns="" id="{5F48D8E9-96FD-43E7-AA20-3F7787915A8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78" name="Text Box 3">
          <a:extLst>
            <a:ext uri="{FF2B5EF4-FFF2-40B4-BE49-F238E27FC236}">
              <a16:creationId xmlns:a16="http://schemas.microsoft.com/office/drawing/2014/main" xmlns="" id="{27882980-49F0-4C6C-B6B4-F7564454802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79" name="Text Box 3">
          <a:extLst>
            <a:ext uri="{FF2B5EF4-FFF2-40B4-BE49-F238E27FC236}">
              <a16:creationId xmlns:a16="http://schemas.microsoft.com/office/drawing/2014/main" xmlns="" id="{1879E6F2-B4D2-4956-9CEC-7E77A38DAA7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80" name="Text Box 3">
          <a:extLst>
            <a:ext uri="{FF2B5EF4-FFF2-40B4-BE49-F238E27FC236}">
              <a16:creationId xmlns:a16="http://schemas.microsoft.com/office/drawing/2014/main" xmlns="" id="{358563AA-89E6-4A0D-8EEE-5E04ED872D9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81" name="Text Box 3">
          <a:extLst>
            <a:ext uri="{FF2B5EF4-FFF2-40B4-BE49-F238E27FC236}">
              <a16:creationId xmlns:a16="http://schemas.microsoft.com/office/drawing/2014/main" xmlns="" id="{8603BAAD-3CF0-49AE-B09F-0AF555F65F0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82" name="Text Box 3">
          <a:extLst>
            <a:ext uri="{FF2B5EF4-FFF2-40B4-BE49-F238E27FC236}">
              <a16:creationId xmlns:a16="http://schemas.microsoft.com/office/drawing/2014/main" xmlns="" id="{6DBCEBE6-B248-4D1B-B77F-41A12286A6F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83" name="Text Box 3">
          <a:extLst>
            <a:ext uri="{FF2B5EF4-FFF2-40B4-BE49-F238E27FC236}">
              <a16:creationId xmlns:a16="http://schemas.microsoft.com/office/drawing/2014/main" xmlns="" id="{B19FACEB-697A-48AA-B571-ED746229F72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84" name="Text Box 3">
          <a:extLst>
            <a:ext uri="{FF2B5EF4-FFF2-40B4-BE49-F238E27FC236}">
              <a16:creationId xmlns:a16="http://schemas.microsoft.com/office/drawing/2014/main" xmlns="" id="{5E4E4E5C-84A7-446E-8EC6-5CAD46C69F2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85" name="Text Box 3">
          <a:extLst>
            <a:ext uri="{FF2B5EF4-FFF2-40B4-BE49-F238E27FC236}">
              <a16:creationId xmlns:a16="http://schemas.microsoft.com/office/drawing/2014/main" xmlns="" id="{D8F5DA34-4239-463D-8B82-FCAD4723837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86" name="Text Box 3">
          <a:extLst>
            <a:ext uri="{FF2B5EF4-FFF2-40B4-BE49-F238E27FC236}">
              <a16:creationId xmlns:a16="http://schemas.microsoft.com/office/drawing/2014/main" xmlns="" id="{35D66D92-3132-4827-8554-BDC90239AD9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87" name="Text Box 3">
          <a:extLst>
            <a:ext uri="{FF2B5EF4-FFF2-40B4-BE49-F238E27FC236}">
              <a16:creationId xmlns:a16="http://schemas.microsoft.com/office/drawing/2014/main" xmlns="" id="{7BF614CC-A437-4B9F-B80D-EE6397D870F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88" name="Text Box 3">
          <a:extLst>
            <a:ext uri="{FF2B5EF4-FFF2-40B4-BE49-F238E27FC236}">
              <a16:creationId xmlns:a16="http://schemas.microsoft.com/office/drawing/2014/main" xmlns="" id="{824A95BC-D342-4349-BE18-1271CA716A7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89" name="Text Box 3">
          <a:extLst>
            <a:ext uri="{FF2B5EF4-FFF2-40B4-BE49-F238E27FC236}">
              <a16:creationId xmlns:a16="http://schemas.microsoft.com/office/drawing/2014/main" xmlns="" id="{E570ECEA-F97B-41C4-A04E-C86B35A9A2D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90" name="Text Box 3">
          <a:extLst>
            <a:ext uri="{FF2B5EF4-FFF2-40B4-BE49-F238E27FC236}">
              <a16:creationId xmlns:a16="http://schemas.microsoft.com/office/drawing/2014/main" xmlns="" id="{ACCB480A-CADB-417B-AF84-D64B3AD42A1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91" name="Text Box 3">
          <a:extLst>
            <a:ext uri="{FF2B5EF4-FFF2-40B4-BE49-F238E27FC236}">
              <a16:creationId xmlns:a16="http://schemas.microsoft.com/office/drawing/2014/main" xmlns="" id="{7453C1BF-4C2F-4567-94FE-FD0452A5BB5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92" name="Text Box 3">
          <a:extLst>
            <a:ext uri="{FF2B5EF4-FFF2-40B4-BE49-F238E27FC236}">
              <a16:creationId xmlns:a16="http://schemas.microsoft.com/office/drawing/2014/main" xmlns="" id="{4650C2B1-DB82-43B0-B211-0A86ADC7322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93" name="Text Box 3">
          <a:extLst>
            <a:ext uri="{FF2B5EF4-FFF2-40B4-BE49-F238E27FC236}">
              <a16:creationId xmlns:a16="http://schemas.microsoft.com/office/drawing/2014/main" xmlns="" id="{075E7D84-7C00-4EB0-8B84-A7BF545EF54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94" name="Text Box 3">
          <a:extLst>
            <a:ext uri="{FF2B5EF4-FFF2-40B4-BE49-F238E27FC236}">
              <a16:creationId xmlns:a16="http://schemas.microsoft.com/office/drawing/2014/main" xmlns="" id="{1117887B-C7DE-4DA2-B387-17B6980D199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95" name="Text Box 3">
          <a:extLst>
            <a:ext uri="{FF2B5EF4-FFF2-40B4-BE49-F238E27FC236}">
              <a16:creationId xmlns:a16="http://schemas.microsoft.com/office/drawing/2014/main" xmlns="" id="{9F267A2D-2E42-4B36-88F6-3902BB47258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4996" name="Text Box 3">
          <a:extLst>
            <a:ext uri="{FF2B5EF4-FFF2-40B4-BE49-F238E27FC236}">
              <a16:creationId xmlns:a16="http://schemas.microsoft.com/office/drawing/2014/main" xmlns="" id="{D0D85073-EFEB-4791-BCC3-4CEED901FA6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97" name="Text Box 3">
          <a:extLst>
            <a:ext uri="{FF2B5EF4-FFF2-40B4-BE49-F238E27FC236}">
              <a16:creationId xmlns:a16="http://schemas.microsoft.com/office/drawing/2014/main" xmlns="" id="{2176E2D4-5773-41F8-8F3E-A9D22925B15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98" name="Text Box 3">
          <a:extLst>
            <a:ext uri="{FF2B5EF4-FFF2-40B4-BE49-F238E27FC236}">
              <a16:creationId xmlns:a16="http://schemas.microsoft.com/office/drawing/2014/main" xmlns="" id="{6A679C9C-E8A3-43D5-9917-870BA0DEC6B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4999" name="Text Box 3">
          <a:extLst>
            <a:ext uri="{FF2B5EF4-FFF2-40B4-BE49-F238E27FC236}">
              <a16:creationId xmlns:a16="http://schemas.microsoft.com/office/drawing/2014/main" xmlns="" id="{6DF06164-23C5-430E-8EC4-2448D9717E3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00" name="Text Box 3">
          <a:extLst>
            <a:ext uri="{FF2B5EF4-FFF2-40B4-BE49-F238E27FC236}">
              <a16:creationId xmlns:a16="http://schemas.microsoft.com/office/drawing/2014/main" xmlns="" id="{9AEE0AC3-5CD7-433D-83C5-0C69B84B76F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01" name="Text Box 3">
          <a:extLst>
            <a:ext uri="{FF2B5EF4-FFF2-40B4-BE49-F238E27FC236}">
              <a16:creationId xmlns:a16="http://schemas.microsoft.com/office/drawing/2014/main" xmlns="" id="{CE0DCDE6-7B62-4315-920B-BE2B83FF1BD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02" name="Text Box 3">
          <a:extLst>
            <a:ext uri="{FF2B5EF4-FFF2-40B4-BE49-F238E27FC236}">
              <a16:creationId xmlns:a16="http://schemas.microsoft.com/office/drawing/2014/main" xmlns="" id="{45421895-3E0D-44EA-B318-B7BD2245518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03" name="Text Box 3">
          <a:extLst>
            <a:ext uri="{FF2B5EF4-FFF2-40B4-BE49-F238E27FC236}">
              <a16:creationId xmlns:a16="http://schemas.microsoft.com/office/drawing/2014/main" xmlns="" id="{0C0296A6-26F6-4B1B-B7E2-9DC54CD3F3F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04" name="Text Box 3">
          <a:extLst>
            <a:ext uri="{FF2B5EF4-FFF2-40B4-BE49-F238E27FC236}">
              <a16:creationId xmlns:a16="http://schemas.microsoft.com/office/drawing/2014/main" xmlns="" id="{DADF7760-3AC4-4E16-8DFB-45929071D09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05" name="Text Box 3">
          <a:extLst>
            <a:ext uri="{FF2B5EF4-FFF2-40B4-BE49-F238E27FC236}">
              <a16:creationId xmlns:a16="http://schemas.microsoft.com/office/drawing/2014/main" xmlns="" id="{24368725-CB33-42AB-BFC8-DA5241AC0D8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06" name="Text Box 3">
          <a:extLst>
            <a:ext uri="{FF2B5EF4-FFF2-40B4-BE49-F238E27FC236}">
              <a16:creationId xmlns:a16="http://schemas.microsoft.com/office/drawing/2014/main" xmlns="" id="{B3008D76-C64B-4B12-8B9C-A0B2BAD4552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07" name="Text Box 3">
          <a:extLst>
            <a:ext uri="{FF2B5EF4-FFF2-40B4-BE49-F238E27FC236}">
              <a16:creationId xmlns:a16="http://schemas.microsoft.com/office/drawing/2014/main" xmlns="" id="{1B97C56D-B696-4D47-B86F-36AFC43D0BA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08" name="Text Box 3">
          <a:extLst>
            <a:ext uri="{FF2B5EF4-FFF2-40B4-BE49-F238E27FC236}">
              <a16:creationId xmlns:a16="http://schemas.microsoft.com/office/drawing/2014/main" xmlns="" id="{25E674AD-645A-4978-8F8E-681DA0494BA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09" name="Text Box 3">
          <a:extLst>
            <a:ext uri="{FF2B5EF4-FFF2-40B4-BE49-F238E27FC236}">
              <a16:creationId xmlns:a16="http://schemas.microsoft.com/office/drawing/2014/main" xmlns="" id="{D9CB0EBD-F286-4852-80AC-610506FDF8C0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10" name="Text Box 3">
          <a:extLst>
            <a:ext uri="{FF2B5EF4-FFF2-40B4-BE49-F238E27FC236}">
              <a16:creationId xmlns:a16="http://schemas.microsoft.com/office/drawing/2014/main" xmlns="" id="{EAE46D94-E792-4CE8-B138-F797BA04276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11" name="Text Box 3">
          <a:extLst>
            <a:ext uri="{FF2B5EF4-FFF2-40B4-BE49-F238E27FC236}">
              <a16:creationId xmlns:a16="http://schemas.microsoft.com/office/drawing/2014/main" xmlns="" id="{38A6D279-10DC-409D-964A-3AACCD6B714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12" name="Text Box 3">
          <a:extLst>
            <a:ext uri="{FF2B5EF4-FFF2-40B4-BE49-F238E27FC236}">
              <a16:creationId xmlns:a16="http://schemas.microsoft.com/office/drawing/2014/main" xmlns="" id="{F957FFC1-7AB5-492B-BE7B-7C1B3FC98D1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13" name="Text Box 3">
          <a:extLst>
            <a:ext uri="{FF2B5EF4-FFF2-40B4-BE49-F238E27FC236}">
              <a16:creationId xmlns:a16="http://schemas.microsoft.com/office/drawing/2014/main" xmlns="" id="{F3FF3E82-39C7-4B11-AAC6-A7D5BF84713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14" name="Text Box 3">
          <a:extLst>
            <a:ext uri="{FF2B5EF4-FFF2-40B4-BE49-F238E27FC236}">
              <a16:creationId xmlns:a16="http://schemas.microsoft.com/office/drawing/2014/main" xmlns="" id="{F54AF49C-3065-4A06-8FFC-CE4AF78E7E3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15" name="Text Box 3">
          <a:extLst>
            <a:ext uri="{FF2B5EF4-FFF2-40B4-BE49-F238E27FC236}">
              <a16:creationId xmlns:a16="http://schemas.microsoft.com/office/drawing/2014/main" xmlns="" id="{9BD7837A-40AF-4BBB-9A26-55AEF558D83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16" name="Text Box 3">
          <a:extLst>
            <a:ext uri="{FF2B5EF4-FFF2-40B4-BE49-F238E27FC236}">
              <a16:creationId xmlns:a16="http://schemas.microsoft.com/office/drawing/2014/main" xmlns="" id="{A8ADCBC7-90A0-4FE3-A53E-AF6D285451A7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17" name="Text Box 3">
          <a:extLst>
            <a:ext uri="{FF2B5EF4-FFF2-40B4-BE49-F238E27FC236}">
              <a16:creationId xmlns:a16="http://schemas.microsoft.com/office/drawing/2014/main" xmlns="" id="{C2599DF5-16C2-4FD8-83A9-36435679866E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18" name="Text Box 3">
          <a:extLst>
            <a:ext uri="{FF2B5EF4-FFF2-40B4-BE49-F238E27FC236}">
              <a16:creationId xmlns:a16="http://schemas.microsoft.com/office/drawing/2014/main" xmlns="" id="{A09864C5-5878-4310-A1B2-F6FFF22CD7C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19" name="Text Box 3">
          <a:extLst>
            <a:ext uri="{FF2B5EF4-FFF2-40B4-BE49-F238E27FC236}">
              <a16:creationId xmlns:a16="http://schemas.microsoft.com/office/drawing/2014/main" xmlns="" id="{8157443E-C15E-4361-A1F6-707508D1726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20" name="Text Box 3">
          <a:extLst>
            <a:ext uri="{FF2B5EF4-FFF2-40B4-BE49-F238E27FC236}">
              <a16:creationId xmlns:a16="http://schemas.microsoft.com/office/drawing/2014/main" xmlns="" id="{967A4F33-4436-47AA-B833-1504D7C167A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21" name="Text Box 3">
          <a:extLst>
            <a:ext uri="{FF2B5EF4-FFF2-40B4-BE49-F238E27FC236}">
              <a16:creationId xmlns:a16="http://schemas.microsoft.com/office/drawing/2014/main" xmlns="" id="{A580FE61-4451-4B54-9FB3-5F053479354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22" name="Text Box 3">
          <a:extLst>
            <a:ext uri="{FF2B5EF4-FFF2-40B4-BE49-F238E27FC236}">
              <a16:creationId xmlns:a16="http://schemas.microsoft.com/office/drawing/2014/main" xmlns="" id="{CD5B29CC-20FD-47A4-BF45-06626A420A7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23" name="Text Box 3">
          <a:extLst>
            <a:ext uri="{FF2B5EF4-FFF2-40B4-BE49-F238E27FC236}">
              <a16:creationId xmlns:a16="http://schemas.microsoft.com/office/drawing/2014/main" xmlns="" id="{1CAF4DEB-3636-4C6C-9E47-DFC8B8114C7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24" name="Text Box 3">
          <a:extLst>
            <a:ext uri="{FF2B5EF4-FFF2-40B4-BE49-F238E27FC236}">
              <a16:creationId xmlns:a16="http://schemas.microsoft.com/office/drawing/2014/main" xmlns="" id="{D505D320-7166-4C73-B3F8-A999CAF46914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25" name="Text Box 3">
          <a:extLst>
            <a:ext uri="{FF2B5EF4-FFF2-40B4-BE49-F238E27FC236}">
              <a16:creationId xmlns:a16="http://schemas.microsoft.com/office/drawing/2014/main" xmlns="" id="{9D9B8A57-237D-4627-8DB4-79C87D298F18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26" name="Text Box 3">
          <a:extLst>
            <a:ext uri="{FF2B5EF4-FFF2-40B4-BE49-F238E27FC236}">
              <a16:creationId xmlns:a16="http://schemas.microsoft.com/office/drawing/2014/main" xmlns="" id="{6F4FFE6C-4864-4728-B37D-208393583C9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27" name="Text Box 3">
          <a:extLst>
            <a:ext uri="{FF2B5EF4-FFF2-40B4-BE49-F238E27FC236}">
              <a16:creationId xmlns:a16="http://schemas.microsoft.com/office/drawing/2014/main" xmlns="" id="{5FF7EFDC-2779-46CC-964A-CFACD1206CB1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28" name="Text Box 3">
          <a:extLst>
            <a:ext uri="{FF2B5EF4-FFF2-40B4-BE49-F238E27FC236}">
              <a16:creationId xmlns:a16="http://schemas.microsoft.com/office/drawing/2014/main" xmlns="" id="{F842C52D-2E49-4296-8DD8-894AF248713F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29" name="Text Box 3">
          <a:extLst>
            <a:ext uri="{FF2B5EF4-FFF2-40B4-BE49-F238E27FC236}">
              <a16:creationId xmlns:a16="http://schemas.microsoft.com/office/drawing/2014/main" xmlns="" id="{6461471F-6FE0-40CB-9D94-DC5DBEE5340B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30" name="Text Box 3">
          <a:extLst>
            <a:ext uri="{FF2B5EF4-FFF2-40B4-BE49-F238E27FC236}">
              <a16:creationId xmlns:a16="http://schemas.microsoft.com/office/drawing/2014/main" xmlns="" id="{883CA67D-ABCC-4B2E-A7F6-0A66E4235B3C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31" name="Text Box 3">
          <a:extLst>
            <a:ext uri="{FF2B5EF4-FFF2-40B4-BE49-F238E27FC236}">
              <a16:creationId xmlns:a16="http://schemas.microsoft.com/office/drawing/2014/main" xmlns="" id="{7AAFA52A-8466-47BA-9735-FC67C2608AD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32" name="Text Box 3">
          <a:extLst>
            <a:ext uri="{FF2B5EF4-FFF2-40B4-BE49-F238E27FC236}">
              <a16:creationId xmlns:a16="http://schemas.microsoft.com/office/drawing/2014/main" xmlns="" id="{4847FD5F-065A-4503-8C1B-495F97014D2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33" name="Text Box 3">
          <a:extLst>
            <a:ext uri="{FF2B5EF4-FFF2-40B4-BE49-F238E27FC236}">
              <a16:creationId xmlns:a16="http://schemas.microsoft.com/office/drawing/2014/main" xmlns="" id="{FADB7A71-953D-4A19-BFA4-BB5C2BECA16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34" name="Text Box 3">
          <a:extLst>
            <a:ext uri="{FF2B5EF4-FFF2-40B4-BE49-F238E27FC236}">
              <a16:creationId xmlns:a16="http://schemas.microsoft.com/office/drawing/2014/main" xmlns="" id="{D663D94D-B039-49F0-A0FC-9C69C0B75CD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35" name="Text Box 3">
          <a:extLst>
            <a:ext uri="{FF2B5EF4-FFF2-40B4-BE49-F238E27FC236}">
              <a16:creationId xmlns:a16="http://schemas.microsoft.com/office/drawing/2014/main" xmlns="" id="{7BE770E3-7880-4B22-B4B1-38214B8AAA72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36" name="Text Box 3">
          <a:extLst>
            <a:ext uri="{FF2B5EF4-FFF2-40B4-BE49-F238E27FC236}">
              <a16:creationId xmlns:a16="http://schemas.microsoft.com/office/drawing/2014/main" xmlns="" id="{F07F6265-18DE-4355-BF79-897765CD528A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37" name="Text Box 3">
          <a:extLst>
            <a:ext uri="{FF2B5EF4-FFF2-40B4-BE49-F238E27FC236}">
              <a16:creationId xmlns:a16="http://schemas.microsoft.com/office/drawing/2014/main" xmlns="" id="{4C98825D-4C74-41D5-AD5A-044C00A8BC3D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38" name="Text Box 3">
          <a:extLst>
            <a:ext uri="{FF2B5EF4-FFF2-40B4-BE49-F238E27FC236}">
              <a16:creationId xmlns:a16="http://schemas.microsoft.com/office/drawing/2014/main" xmlns="" id="{FC4FA535-B170-4AFF-A6E7-3A0464014CB6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39291"/>
    <xdr:sp macro="" textlink="">
      <xdr:nvSpPr>
        <xdr:cNvPr id="5039" name="Text Box 3">
          <a:extLst>
            <a:ext uri="{FF2B5EF4-FFF2-40B4-BE49-F238E27FC236}">
              <a16:creationId xmlns:a16="http://schemas.microsoft.com/office/drawing/2014/main" xmlns="" id="{0ACABC41-6EC7-4F57-9B0C-FDD7FFC83E09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40" name="Text Box 3">
          <a:extLst>
            <a:ext uri="{FF2B5EF4-FFF2-40B4-BE49-F238E27FC236}">
              <a16:creationId xmlns:a16="http://schemas.microsoft.com/office/drawing/2014/main" xmlns="" id="{DBA7956F-F8B3-4805-A4AB-E16141D90AD3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637</xdr:row>
      <xdr:rowOff>0</xdr:rowOff>
    </xdr:from>
    <xdr:ext cx="23662" cy="301191"/>
    <xdr:sp macro="" textlink="">
      <xdr:nvSpPr>
        <xdr:cNvPr id="5041" name="Text Box 3">
          <a:extLst>
            <a:ext uri="{FF2B5EF4-FFF2-40B4-BE49-F238E27FC236}">
              <a16:creationId xmlns:a16="http://schemas.microsoft.com/office/drawing/2014/main" xmlns="" id="{6C13C2C3-03C2-4147-8425-C50E34C8D035}"/>
            </a:ext>
          </a:extLst>
        </xdr:cNvPr>
        <xdr:cNvSpPr txBox="1">
          <a:spLocks noChangeArrowheads="1"/>
        </xdr:cNvSpPr>
      </xdr:nvSpPr>
      <xdr:spPr bwMode="auto">
        <a:xfrm>
          <a:off x="1424539" y="17394655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5042" name="Text Box 3">
          <a:extLst>
            <a:ext uri="{FF2B5EF4-FFF2-40B4-BE49-F238E27FC236}">
              <a16:creationId xmlns:a16="http://schemas.microsoft.com/office/drawing/2014/main" xmlns="" id="{002F7522-8CD1-4D7F-9474-BDCC529E5480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5043" name="Text Box 3">
          <a:extLst>
            <a:ext uri="{FF2B5EF4-FFF2-40B4-BE49-F238E27FC236}">
              <a16:creationId xmlns:a16="http://schemas.microsoft.com/office/drawing/2014/main" xmlns="" id="{8D7C7FC3-EC6F-4F52-8236-E6348E64CCA0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5044" name="Text Box 3">
          <a:extLst>
            <a:ext uri="{FF2B5EF4-FFF2-40B4-BE49-F238E27FC236}">
              <a16:creationId xmlns:a16="http://schemas.microsoft.com/office/drawing/2014/main" xmlns="" id="{89949DC9-6C33-45B7-89E2-ACDB2317CD14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5045" name="Text Box 3">
          <a:extLst>
            <a:ext uri="{FF2B5EF4-FFF2-40B4-BE49-F238E27FC236}">
              <a16:creationId xmlns:a16="http://schemas.microsoft.com/office/drawing/2014/main" xmlns="" id="{9E199630-AA7E-40F7-A2BA-5A102B52BFBF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5046" name="Text Box 3">
          <a:extLst>
            <a:ext uri="{FF2B5EF4-FFF2-40B4-BE49-F238E27FC236}">
              <a16:creationId xmlns:a16="http://schemas.microsoft.com/office/drawing/2014/main" xmlns="" id="{E3B922A3-2701-4FAF-B11E-C5B29889C469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5047" name="Text Box 3">
          <a:extLst>
            <a:ext uri="{FF2B5EF4-FFF2-40B4-BE49-F238E27FC236}">
              <a16:creationId xmlns:a16="http://schemas.microsoft.com/office/drawing/2014/main" xmlns="" id="{E4815FA2-D06C-4257-A5E0-DA5E6482FEDD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5048" name="Text Box 3">
          <a:extLst>
            <a:ext uri="{FF2B5EF4-FFF2-40B4-BE49-F238E27FC236}">
              <a16:creationId xmlns:a16="http://schemas.microsoft.com/office/drawing/2014/main" xmlns="" id="{451A1079-3EC2-4578-97AA-2577C1C9AFEC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5049" name="Text Box 3">
          <a:extLst>
            <a:ext uri="{FF2B5EF4-FFF2-40B4-BE49-F238E27FC236}">
              <a16:creationId xmlns:a16="http://schemas.microsoft.com/office/drawing/2014/main" xmlns="" id="{A4820DA3-E481-4A34-82E2-AA14156527C1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5050" name="Text Box 3">
          <a:extLst>
            <a:ext uri="{FF2B5EF4-FFF2-40B4-BE49-F238E27FC236}">
              <a16:creationId xmlns:a16="http://schemas.microsoft.com/office/drawing/2014/main" xmlns="" id="{C25EA2BC-03A0-4327-B30E-4C1AD64A7304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5051" name="Text Box 3">
          <a:extLst>
            <a:ext uri="{FF2B5EF4-FFF2-40B4-BE49-F238E27FC236}">
              <a16:creationId xmlns:a16="http://schemas.microsoft.com/office/drawing/2014/main" xmlns="" id="{8F75EFB6-69EB-420B-AA26-51295BE8D357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5052" name="Text Box 3">
          <a:extLst>
            <a:ext uri="{FF2B5EF4-FFF2-40B4-BE49-F238E27FC236}">
              <a16:creationId xmlns:a16="http://schemas.microsoft.com/office/drawing/2014/main" xmlns="" id="{9EE0ED19-9E3E-4B4C-8A21-F3ED7AF2DE61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5053" name="Text Box 3">
          <a:extLst>
            <a:ext uri="{FF2B5EF4-FFF2-40B4-BE49-F238E27FC236}">
              <a16:creationId xmlns:a16="http://schemas.microsoft.com/office/drawing/2014/main" xmlns="" id="{0203AEBC-C137-4684-9436-A0CD9E968A1F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301191"/>
    <xdr:sp macro="" textlink="">
      <xdr:nvSpPr>
        <xdr:cNvPr id="5054" name="Text Box 3">
          <a:extLst>
            <a:ext uri="{FF2B5EF4-FFF2-40B4-BE49-F238E27FC236}">
              <a16:creationId xmlns:a16="http://schemas.microsoft.com/office/drawing/2014/main" xmlns="" id="{68858332-99FF-4850-8AA0-C420A677D7F7}"/>
            </a:ext>
          </a:extLst>
        </xdr:cNvPr>
        <xdr:cNvSpPr txBox="1">
          <a:spLocks noChangeArrowheads="1"/>
        </xdr:cNvSpPr>
      </xdr:nvSpPr>
      <xdr:spPr bwMode="auto">
        <a:xfrm>
          <a:off x="6236368" y="173946553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55" name="Text Box 3">
          <a:extLst>
            <a:ext uri="{FF2B5EF4-FFF2-40B4-BE49-F238E27FC236}">
              <a16:creationId xmlns:a16="http://schemas.microsoft.com/office/drawing/2014/main" xmlns="" id="{981CC840-0C55-493D-A778-192658886DD9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56" name="Text Box 3">
          <a:extLst>
            <a:ext uri="{FF2B5EF4-FFF2-40B4-BE49-F238E27FC236}">
              <a16:creationId xmlns:a16="http://schemas.microsoft.com/office/drawing/2014/main" xmlns="" id="{7FE962A6-D652-4AD0-9BAA-81DAEB193DBF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57" name="Text Box 3">
          <a:extLst>
            <a:ext uri="{FF2B5EF4-FFF2-40B4-BE49-F238E27FC236}">
              <a16:creationId xmlns:a16="http://schemas.microsoft.com/office/drawing/2014/main" xmlns="" id="{6870714C-6A7E-4097-AB8D-78AAA1C7872A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58" name="Text Box 3">
          <a:extLst>
            <a:ext uri="{FF2B5EF4-FFF2-40B4-BE49-F238E27FC236}">
              <a16:creationId xmlns:a16="http://schemas.microsoft.com/office/drawing/2014/main" xmlns="" id="{09EDE290-5A34-4883-9B0F-FDC309229D7A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59" name="Text Box 3">
          <a:extLst>
            <a:ext uri="{FF2B5EF4-FFF2-40B4-BE49-F238E27FC236}">
              <a16:creationId xmlns:a16="http://schemas.microsoft.com/office/drawing/2014/main" xmlns="" id="{9070C197-1FDD-4F76-8767-1AC38205AD98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60" name="Text Box 3">
          <a:extLst>
            <a:ext uri="{FF2B5EF4-FFF2-40B4-BE49-F238E27FC236}">
              <a16:creationId xmlns:a16="http://schemas.microsoft.com/office/drawing/2014/main" xmlns="" id="{AE6041D8-6E36-404E-93D4-D9FBEFA675DD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61" name="Text Box 3">
          <a:extLst>
            <a:ext uri="{FF2B5EF4-FFF2-40B4-BE49-F238E27FC236}">
              <a16:creationId xmlns:a16="http://schemas.microsoft.com/office/drawing/2014/main" xmlns="" id="{BE7DFB7A-760C-4174-96E2-E8531533214C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62" name="Text Box 3">
          <a:extLst>
            <a:ext uri="{FF2B5EF4-FFF2-40B4-BE49-F238E27FC236}">
              <a16:creationId xmlns:a16="http://schemas.microsoft.com/office/drawing/2014/main" xmlns="" id="{BDDBA159-0CA9-4059-88E7-919254625AD3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63" name="Text Box 3">
          <a:extLst>
            <a:ext uri="{FF2B5EF4-FFF2-40B4-BE49-F238E27FC236}">
              <a16:creationId xmlns:a16="http://schemas.microsoft.com/office/drawing/2014/main" xmlns="" id="{7E4B8F93-3E03-497C-9D9C-B7D8E6CB3C0B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64" name="Text Box 3">
          <a:extLst>
            <a:ext uri="{FF2B5EF4-FFF2-40B4-BE49-F238E27FC236}">
              <a16:creationId xmlns:a16="http://schemas.microsoft.com/office/drawing/2014/main" xmlns="" id="{19CA7C87-4AB4-4D86-A82A-993D5168CB7E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65" name="Text Box 3">
          <a:extLst>
            <a:ext uri="{FF2B5EF4-FFF2-40B4-BE49-F238E27FC236}">
              <a16:creationId xmlns:a16="http://schemas.microsoft.com/office/drawing/2014/main" xmlns="" id="{6D4CFD06-6B8C-4284-BB79-053CB7226920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66" name="Text Box 3">
          <a:extLst>
            <a:ext uri="{FF2B5EF4-FFF2-40B4-BE49-F238E27FC236}">
              <a16:creationId xmlns:a16="http://schemas.microsoft.com/office/drawing/2014/main" xmlns="" id="{174EFE30-FDBC-40F1-86DF-D7F03436A54E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67" name="Text Box 3">
          <a:extLst>
            <a:ext uri="{FF2B5EF4-FFF2-40B4-BE49-F238E27FC236}">
              <a16:creationId xmlns:a16="http://schemas.microsoft.com/office/drawing/2014/main" xmlns="" id="{A2C1FBA2-5F65-4FC9-950E-34222AF610DC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68" name="Text Box 3">
          <a:extLst>
            <a:ext uri="{FF2B5EF4-FFF2-40B4-BE49-F238E27FC236}">
              <a16:creationId xmlns:a16="http://schemas.microsoft.com/office/drawing/2014/main" xmlns="" id="{D7798E75-B005-4CC4-AC25-30DD738B9365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69" name="Text Box 3">
          <a:extLst>
            <a:ext uri="{FF2B5EF4-FFF2-40B4-BE49-F238E27FC236}">
              <a16:creationId xmlns:a16="http://schemas.microsoft.com/office/drawing/2014/main" xmlns="" id="{E6FB3A32-4C0B-4D65-B55C-5848C2BDB81C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70" name="Text Box 3">
          <a:extLst>
            <a:ext uri="{FF2B5EF4-FFF2-40B4-BE49-F238E27FC236}">
              <a16:creationId xmlns:a16="http://schemas.microsoft.com/office/drawing/2014/main" xmlns="" id="{FAEC16F2-B1A1-466E-9307-CE759F51D87B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71" name="Text Box 3">
          <a:extLst>
            <a:ext uri="{FF2B5EF4-FFF2-40B4-BE49-F238E27FC236}">
              <a16:creationId xmlns:a16="http://schemas.microsoft.com/office/drawing/2014/main" xmlns="" id="{AD90C89E-5F90-458A-82CE-11632B2F5A49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72" name="Text Box 3">
          <a:extLst>
            <a:ext uri="{FF2B5EF4-FFF2-40B4-BE49-F238E27FC236}">
              <a16:creationId xmlns:a16="http://schemas.microsoft.com/office/drawing/2014/main" xmlns="" id="{155D9E45-4CE4-4BED-B014-1E56B2DC260C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73" name="Text Box 3">
          <a:extLst>
            <a:ext uri="{FF2B5EF4-FFF2-40B4-BE49-F238E27FC236}">
              <a16:creationId xmlns:a16="http://schemas.microsoft.com/office/drawing/2014/main" xmlns="" id="{AFA96A1A-5483-4F71-BE78-F072F63ED6FA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74" name="Text Box 3">
          <a:extLst>
            <a:ext uri="{FF2B5EF4-FFF2-40B4-BE49-F238E27FC236}">
              <a16:creationId xmlns:a16="http://schemas.microsoft.com/office/drawing/2014/main" xmlns="" id="{DB2BCB45-94FA-4DA2-A634-A20ED0018E86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75" name="Text Box 3">
          <a:extLst>
            <a:ext uri="{FF2B5EF4-FFF2-40B4-BE49-F238E27FC236}">
              <a16:creationId xmlns:a16="http://schemas.microsoft.com/office/drawing/2014/main" xmlns="" id="{60140443-606A-42D1-BB41-A8904D305DC2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76" name="Text Box 3">
          <a:extLst>
            <a:ext uri="{FF2B5EF4-FFF2-40B4-BE49-F238E27FC236}">
              <a16:creationId xmlns:a16="http://schemas.microsoft.com/office/drawing/2014/main" xmlns="" id="{0B03FB97-B176-4349-9FAB-D9F080D8A00E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77" name="Text Box 3">
          <a:extLst>
            <a:ext uri="{FF2B5EF4-FFF2-40B4-BE49-F238E27FC236}">
              <a16:creationId xmlns:a16="http://schemas.microsoft.com/office/drawing/2014/main" xmlns="" id="{C0E90EA0-323B-41DD-A52C-2A1676DA1127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78" name="Text Box 3">
          <a:extLst>
            <a:ext uri="{FF2B5EF4-FFF2-40B4-BE49-F238E27FC236}">
              <a16:creationId xmlns:a16="http://schemas.microsoft.com/office/drawing/2014/main" xmlns="" id="{670E5976-E418-4304-A234-97C5D3AB4E13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79" name="Text Box 3">
          <a:extLst>
            <a:ext uri="{FF2B5EF4-FFF2-40B4-BE49-F238E27FC236}">
              <a16:creationId xmlns:a16="http://schemas.microsoft.com/office/drawing/2014/main" xmlns="" id="{80136DC2-7DFC-4589-B889-F455ED3C7A9F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80" name="Text Box 3">
          <a:extLst>
            <a:ext uri="{FF2B5EF4-FFF2-40B4-BE49-F238E27FC236}">
              <a16:creationId xmlns:a16="http://schemas.microsoft.com/office/drawing/2014/main" xmlns="" id="{AE405053-6128-4BDF-84DB-32DB39E4337B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81" name="Text Box 3">
          <a:extLst>
            <a:ext uri="{FF2B5EF4-FFF2-40B4-BE49-F238E27FC236}">
              <a16:creationId xmlns:a16="http://schemas.microsoft.com/office/drawing/2014/main" xmlns="" id="{95E9DB41-FEDA-4080-BEF4-57C7D4908EF4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82" name="Text Box 3">
          <a:extLst>
            <a:ext uri="{FF2B5EF4-FFF2-40B4-BE49-F238E27FC236}">
              <a16:creationId xmlns:a16="http://schemas.microsoft.com/office/drawing/2014/main" xmlns="" id="{0B9EC8C4-609D-414C-A14C-F43974AE9B53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83" name="Text Box 3">
          <a:extLst>
            <a:ext uri="{FF2B5EF4-FFF2-40B4-BE49-F238E27FC236}">
              <a16:creationId xmlns:a16="http://schemas.microsoft.com/office/drawing/2014/main" xmlns="" id="{4A73737C-C7D1-4432-AFC6-B399C932FD1D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84" name="Text Box 3">
          <a:extLst>
            <a:ext uri="{FF2B5EF4-FFF2-40B4-BE49-F238E27FC236}">
              <a16:creationId xmlns:a16="http://schemas.microsoft.com/office/drawing/2014/main" xmlns="" id="{0911218A-266A-45FF-9C92-A1404D106115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85" name="Text Box 3">
          <a:extLst>
            <a:ext uri="{FF2B5EF4-FFF2-40B4-BE49-F238E27FC236}">
              <a16:creationId xmlns:a16="http://schemas.microsoft.com/office/drawing/2014/main" xmlns="" id="{54AAAD2A-FAAD-4EE5-B829-723488495369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86" name="Text Box 3">
          <a:extLst>
            <a:ext uri="{FF2B5EF4-FFF2-40B4-BE49-F238E27FC236}">
              <a16:creationId xmlns:a16="http://schemas.microsoft.com/office/drawing/2014/main" xmlns="" id="{8BDEE9CB-1C6E-4C64-AF82-34837B6103AA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87" name="Text Box 3">
          <a:extLst>
            <a:ext uri="{FF2B5EF4-FFF2-40B4-BE49-F238E27FC236}">
              <a16:creationId xmlns:a16="http://schemas.microsoft.com/office/drawing/2014/main" xmlns="" id="{639174E1-219F-4FC2-933D-C51DD79B442C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88" name="Text Box 3">
          <a:extLst>
            <a:ext uri="{FF2B5EF4-FFF2-40B4-BE49-F238E27FC236}">
              <a16:creationId xmlns:a16="http://schemas.microsoft.com/office/drawing/2014/main" xmlns="" id="{1EABC8F9-7B4F-4B25-8753-E3671396CCEB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89" name="Text Box 3">
          <a:extLst>
            <a:ext uri="{FF2B5EF4-FFF2-40B4-BE49-F238E27FC236}">
              <a16:creationId xmlns:a16="http://schemas.microsoft.com/office/drawing/2014/main" xmlns="" id="{1A0AD04C-0C15-4637-9EFD-71D4ED1DC0EE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90" name="Text Box 3">
          <a:extLst>
            <a:ext uri="{FF2B5EF4-FFF2-40B4-BE49-F238E27FC236}">
              <a16:creationId xmlns:a16="http://schemas.microsoft.com/office/drawing/2014/main" xmlns="" id="{6A3A4DA0-11EB-49EE-B141-B8A2CE7CB74C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91" name="Text Box 3">
          <a:extLst>
            <a:ext uri="{FF2B5EF4-FFF2-40B4-BE49-F238E27FC236}">
              <a16:creationId xmlns:a16="http://schemas.microsoft.com/office/drawing/2014/main" xmlns="" id="{235E4D7E-8898-4A7C-A512-65B3A03FD28E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92" name="Text Box 3">
          <a:extLst>
            <a:ext uri="{FF2B5EF4-FFF2-40B4-BE49-F238E27FC236}">
              <a16:creationId xmlns:a16="http://schemas.microsoft.com/office/drawing/2014/main" xmlns="" id="{0CDD2059-47FF-4029-B712-C2E41A16E44D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93" name="Text Box 3">
          <a:extLst>
            <a:ext uri="{FF2B5EF4-FFF2-40B4-BE49-F238E27FC236}">
              <a16:creationId xmlns:a16="http://schemas.microsoft.com/office/drawing/2014/main" xmlns="" id="{C09E24C9-E484-44DB-9DF6-7B3C2C1A32C9}"/>
            </a:ext>
          </a:extLst>
        </xdr:cNvPr>
        <xdr:cNvSpPr txBox="1">
          <a:spLocks noChangeArrowheads="1"/>
        </xdr:cNvSpPr>
      </xdr:nvSpPr>
      <xdr:spPr bwMode="auto">
        <a:xfrm>
          <a:off x="6236368" y="174217263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94" name="Text Box 3">
          <a:extLst>
            <a:ext uri="{FF2B5EF4-FFF2-40B4-BE49-F238E27FC236}">
              <a16:creationId xmlns:a16="http://schemas.microsoft.com/office/drawing/2014/main" xmlns="" id="{2C2824A0-C452-4F44-BB3F-94A8852B502E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95" name="Text Box 3">
          <a:extLst>
            <a:ext uri="{FF2B5EF4-FFF2-40B4-BE49-F238E27FC236}">
              <a16:creationId xmlns:a16="http://schemas.microsoft.com/office/drawing/2014/main" xmlns="" id="{CD4FFD20-07A7-4D4D-8452-F82CD5052E79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96" name="Text Box 3">
          <a:extLst>
            <a:ext uri="{FF2B5EF4-FFF2-40B4-BE49-F238E27FC236}">
              <a16:creationId xmlns:a16="http://schemas.microsoft.com/office/drawing/2014/main" xmlns="" id="{5EC89F00-F769-40EB-B36A-F67E2C20B8D0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97" name="Text Box 3">
          <a:extLst>
            <a:ext uri="{FF2B5EF4-FFF2-40B4-BE49-F238E27FC236}">
              <a16:creationId xmlns:a16="http://schemas.microsoft.com/office/drawing/2014/main" xmlns="" id="{006D21FA-A126-4233-8413-6A19E7C80459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98" name="Text Box 3">
          <a:extLst>
            <a:ext uri="{FF2B5EF4-FFF2-40B4-BE49-F238E27FC236}">
              <a16:creationId xmlns:a16="http://schemas.microsoft.com/office/drawing/2014/main" xmlns="" id="{9E088074-ECEF-4C8E-8118-861E0A5A47B8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099" name="Text Box 3">
          <a:extLst>
            <a:ext uri="{FF2B5EF4-FFF2-40B4-BE49-F238E27FC236}">
              <a16:creationId xmlns:a16="http://schemas.microsoft.com/office/drawing/2014/main" xmlns="" id="{8529BAE3-41C2-41CD-80BF-FF7E02554011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00" name="Text Box 3">
          <a:extLst>
            <a:ext uri="{FF2B5EF4-FFF2-40B4-BE49-F238E27FC236}">
              <a16:creationId xmlns:a16="http://schemas.microsoft.com/office/drawing/2014/main" xmlns="" id="{FFE1F7D4-B41C-4A85-A353-237AC51C2AC4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01" name="Text Box 3">
          <a:extLst>
            <a:ext uri="{FF2B5EF4-FFF2-40B4-BE49-F238E27FC236}">
              <a16:creationId xmlns:a16="http://schemas.microsoft.com/office/drawing/2014/main" xmlns="" id="{544BE87E-901B-4B81-86E8-8D15B9F52470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02" name="Text Box 3">
          <a:extLst>
            <a:ext uri="{FF2B5EF4-FFF2-40B4-BE49-F238E27FC236}">
              <a16:creationId xmlns:a16="http://schemas.microsoft.com/office/drawing/2014/main" xmlns="" id="{E4DF64FE-2EAD-4C39-AC86-5E4D0032F727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03" name="Text Box 3">
          <a:extLst>
            <a:ext uri="{FF2B5EF4-FFF2-40B4-BE49-F238E27FC236}">
              <a16:creationId xmlns:a16="http://schemas.microsoft.com/office/drawing/2014/main" xmlns="" id="{5E45A403-08FB-4C69-9AD3-1C35EB642B9D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04" name="Text Box 3">
          <a:extLst>
            <a:ext uri="{FF2B5EF4-FFF2-40B4-BE49-F238E27FC236}">
              <a16:creationId xmlns:a16="http://schemas.microsoft.com/office/drawing/2014/main" xmlns="" id="{0D62CBD8-B079-422F-9867-EF0F6BA81DBE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05" name="Text Box 3">
          <a:extLst>
            <a:ext uri="{FF2B5EF4-FFF2-40B4-BE49-F238E27FC236}">
              <a16:creationId xmlns:a16="http://schemas.microsoft.com/office/drawing/2014/main" xmlns="" id="{565368F1-9FC7-4B90-AFE2-8313A1680923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06" name="Text Box 3">
          <a:extLst>
            <a:ext uri="{FF2B5EF4-FFF2-40B4-BE49-F238E27FC236}">
              <a16:creationId xmlns:a16="http://schemas.microsoft.com/office/drawing/2014/main" xmlns="" id="{B5DEA61F-383D-4305-8763-E9638464E753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07" name="Text Box 3">
          <a:extLst>
            <a:ext uri="{FF2B5EF4-FFF2-40B4-BE49-F238E27FC236}">
              <a16:creationId xmlns:a16="http://schemas.microsoft.com/office/drawing/2014/main" xmlns="" id="{5F34EE86-C821-42CA-945B-DB0FCF342AE2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08" name="Text Box 3">
          <a:extLst>
            <a:ext uri="{FF2B5EF4-FFF2-40B4-BE49-F238E27FC236}">
              <a16:creationId xmlns:a16="http://schemas.microsoft.com/office/drawing/2014/main" xmlns="" id="{E8745ADB-A3B5-4872-8A7A-A3E55B695C8F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09" name="Text Box 3">
          <a:extLst>
            <a:ext uri="{FF2B5EF4-FFF2-40B4-BE49-F238E27FC236}">
              <a16:creationId xmlns:a16="http://schemas.microsoft.com/office/drawing/2014/main" xmlns="" id="{FDD891DF-6159-48A3-8CB8-5DBC57C804BF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10" name="Text Box 3">
          <a:extLst>
            <a:ext uri="{FF2B5EF4-FFF2-40B4-BE49-F238E27FC236}">
              <a16:creationId xmlns:a16="http://schemas.microsoft.com/office/drawing/2014/main" xmlns="" id="{DA5BBE34-7948-49E4-B242-8700790CFD3C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11" name="Text Box 3">
          <a:extLst>
            <a:ext uri="{FF2B5EF4-FFF2-40B4-BE49-F238E27FC236}">
              <a16:creationId xmlns:a16="http://schemas.microsoft.com/office/drawing/2014/main" xmlns="" id="{D410F2DC-3078-4DE9-8D03-A997F4897F26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12" name="Text Box 3">
          <a:extLst>
            <a:ext uri="{FF2B5EF4-FFF2-40B4-BE49-F238E27FC236}">
              <a16:creationId xmlns:a16="http://schemas.microsoft.com/office/drawing/2014/main" xmlns="" id="{3597D556-6FAF-4CD7-9B67-70F0730E0FAC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13" name="Text Box 3">
          <a:extLst>
            <a:ext uri="{FF2B5EF4-FFF2-40B4-BE49-F238E27FC236}">
              <a16:creationId xmlns:a16="http://schemas.microsoft.com/office/drawing/2014/main" xmlns="" id="{B805F070-6B5F-4E74-9ACD-BAA1779420B1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14" name="Text Box 3">
          <a:extLst>
            <a:ext uri="{FF2B5EF4-FFF2-40B4-BE49-F238E27FC236}">
              <a16:creationId xmlns:a16="http://schemas.microsoft.com/office/drawing/2014/main" xmlns="" id="{7A4D7BF2-4053-4243-B230-93C1A34B787D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15" name="Text Box 3">
          <a:extLst>
            <a:ext uri="{FF2B5EF4-FFF2-40B4-BE49-F238E27FC236}">
              <a16:creationId xmlns:a16="http://schemas.microsoft.com/office/drawing/2014/main" xmlns="" id="{C086FE75-01D1-4B87-B65F-B8BBF4B3F306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16" name="Text Box 3">
          <a:extLst>
            <a:ext uri="{FF2B5EF4-FFF2-40B4-BE49-F238E27FC236}">
              <a16:creationId xmlns:a16="http://schemas.microsoft.com/office/drawing/2014/main" xmlns="" id="{D55E1C74-C408-45B5-8A4A-94D662972211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17" name="Text Box 3">
          <a:extLst>
            <a:ext uri="{FF2B5EF4-FFF2-40B4-BE49-F238E27FC236}">
              <a16:creationId xmlns:a16="http://schemas.microsoft.com/office/drawing/2014/main" xmlns="" id="{9987E0A0-0A4B-4F2D-B8D4-767E278B0E5B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18" name="Text Box 3">
          <a:extLst>
            <a:ext uri="{FF2B5EF4-FFF2-40B4-BE49-F238E27FC236}">
              <a16:creationId xmlns:a16="http://schemas.microsoft.com/office/drawing/2014/main" xmlns="" id="{50DEA603-A7AD-4D69-99BD-61EC51DE7B42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19" name="Text Box 3">
          <a:extLst>
            <a:ext uri="{FF2B5EF4-FFF2-40B4-BE49-F238E27FC236}">
              <a16:creationId xmlns:a16="http://schemas.microsoft.com/office/drawing/2014/main" xmlns="" id="{90C43285-68BB-4A8D-A823-3573D845AAB8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20" name="Text Box 3">
          <a:extLst>
            <a:ext uri="{FF2B5EF4-FFF2-40B4-BE49-F238E27FC236}">
              <a16:creationId xmlns:a16="http://schemas.microsoft.com/office/drawing/2014/main" xmlns="" id="{1F8EA287-1704-4B43-A29E-03F2AE0E9DE5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21" name="Text Box 3">
          <a:extLst>
            <a:ext uri="{FF2B5EF4-FFF2-40B4-BE49-F238E27FC236}">
              <a16:creationId xmlns:a16="http://schemas.microsoft.com/office/drawing/2014/main" xmlns="" id="{FB8E6491-1724-4136-A545-6F6C4D261CD5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22" name="Text Box 3">
          <a:extLst>
            <a:ext uri="{FF2B5EF4-FFF2-40B4-BE49-F238E27FC236}">
              <a16:creationId xmlns:a16="http://schemas.microsoft.com/office/drawing/2014/main" xmlns="" id="{D20CFD4A-3768-4692-AF17-CF52E77DC638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23" name="Text Box 3">
          <a:extLst>
            <a:ext uri="{FF2B5EF4-FFF2-40B4-BE49-F238E27FC236}">
              <a16:creationId xmlns:a16="http://schemas.microsoft.com/office/drawing/2014/main" xmlns="" id="{491DECBC-35DC-49FC-9F7D-9D451228ED9A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24" name="Text Box 3">
          <a:extLst>
            <a:ext uri="{FF2B5EF4-FFF2-40B4-BE49-F238E27FC236}">
              <a16:creationId xmlns:a16="http://schemas.microsoft.com/office/drawing/2014/main" xmlns="" id="{1E4FF866-888B-466D-A839-F67D399EF541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25" name="Text Box 3">
          <a:extLst>
            <a:ext uri="{FF2B5EF4-FFF2-40B4-BE49-F238E27FC236}">
              <a16:creationId xmlns:a16="http://schemas.microsoft.com/office/drawing/2014/main" xmlns="" id="{35AE9DB1-C5EE-45C2-BA1C-328DCFD21BEB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26" name="Text Box 3">
          <a:extLst>
            <a:ext uri="{FF2B5EF4-FFF2-40B4-BE49-F238E27FC236}">
              <a16:creationId xmlns:a16="http://schemas.microsoft.com/office/drawing/2014/main" xmlns="" id="{005F6C81-818E-4EFA-9642-BE76F2CF3273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27" name="Text Box 3">
          <a:extLst>
            <a:ext uri="{FF2B5EF4-FFF2-40B4-BE49-F238E27FC236}">
              <a16:creationId xmlns:a16="http://schemas.microsoft.com/office/drawing/2014/main" xmlns="" id="{A0D80AEE-E104-4B08-A487-DCD109366C5D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28" name="Text Box 3">
          <a:extLst>
            <a:ext uri="{FF2B5EF4-FFF2-40B4-BE49-F238E27FC236}">
              <a16:creationId xmlns:a16="http://schemas.microsoft.com/office/drawing/2014/main" xmlns="" id="{D860C5BF-038F-4FA3-AB57-789A4FCDDA52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29" name="Text Box 3">
          <a:extLst>
            <a:ext uri="{FF2B5EF4-FFF2-40B4-BE49-F238E27FC236}">
              <a16:creationId xmlns:a16="http://schemas.microsoft.com/office/drawing/2014/main" xmlns="" id="{EE32987E-CFAF-4DB8-B38F-593800455DD9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30" name="Text Box 3">
          <a:extLst>
            <a:ext uri="{FF2B5EF4-FFF2-40B4-BE49-F238E27FC236}">
              <a16:creationId xmlns:a16="http://schemas.microsoft.com/office/drawing/2014/main" xmlns="" id="{739F36BF-254C-47B8-BD89-95586AA7CF2E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31" name="Text Box 3">
          <a:extLst>
            <a:ext uri="{FF2B5EF4-FFF2-40B4-BE49-F238E27FC236}">
              <a16:creationId xmlns:a16="http://schemas.microsoft.com/office/drawing/2014/main" xmlns="" id="{86155DF5-B493-4C1B-9BBA-764F9B862684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32" name="Text Box 3">
          <a:extLst>
            <a:ext uri="{FF2B5EF4-FFF2-40B4-BE49-F238E27FC236}">
              <a16:creationId xmlns:a16="http://schemas.microsoft.com/office/drawing/2014/main" xmlns="" id="{736B353A-E707-4D88-9277-E4DF899E0F73}"/>
            </a:ext>
          </a:extLst>
        </xdr:cNvPr>
        <xdr:cNvSpPr txBox="1">
          <a:spLocks noChangeArrowheads="1"/>
        </xdr:cNvSpPr>
      </xdr:nvSpPr>
      <xdr:spPr bwMode="auto">
        <a:xfrm>
          <a:off x="6236368" y="17448797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33" name="Text Box 3">
          <a:extLst>
            <a:ext uri="{FF2B5EF4-FFF2-40B4-BE49-F238E27FC236}">
              <a16:creationId xmlns:a16="http://schemas.microsoft.com/office/drawing/2014/main" xmlns="" id="{DA81F076-E91C-49CB-ADDB-D5080FB78039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34" name="Text Box 3">
          <a:extLst>
            <a:ext uri="{FF2B5EF4-FFF2-40B4-BE49-F238E27FC236}">
              <a16:creationId xmlns:a16="http://schemas.microsoft.com/office/drawing/2014/main" xmlns="" id="{D80A5C65-EB93-4D99-810B-B68E41A0B341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35" name="Text Box 3">
          <a:extLst>
            <a:ext uri="{FF2B5EF4-FFF2-40B4-BE49-F238E27FC236}">
              <a16:creationId xmlns:a16="http://schemas.microsoft.com/office/drawing/2014/main" xmlns="" id="{9CE3ED21-C017-40BE-AD9C-148B26530B7F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36" name="Text Box 3">
          <a:extLst>
            <a:ext uri="{FF2B5EF4-FFF2-40B4-BE49-F238E27FC236}">
              <a16:creationId xmlns:a16="http://schemas.microsoft.com/office/drawing/2014/main" xmlns="" id="{CB1A462E-0223-40AE-9292-BA7025A4C07E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37" name="Text Box 3">
          <a:extLst>
            <a:ext uri="{FF2B5EF4-FFF2-40B4-BE49-F238E27FC236}">
              <a16:creationId xmlns:a16="http://schemas.microsoft.com/office/drawing/2014/main" xmlns="" id="{893A4B5C-AFF0-49F7-9A8E-46712C1CCA5A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38" name="Text Box 3">
          <a:extLst>
            <a:ext uri="{FF2B5EF4-FFF2-40B4-BE49-F238E27FC236}">
              <a16:creationId xmlns:a16="http://schemas.microsoft.com/office/drawing/2014/main" xmlns="" id="{8D19D727-AB07-402D-A897-865923EB12C6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39" name="Text Box 3">
          <a:extLst>
            <a:ext uri="{FF2B5EF4-FFF2-40B4-BE49-F238E27FC236}">
              <a16:creationId xmlns:a16="http://schemas.microsoft.com/office/drawing/2014/main" xmlns="" id="{EED89420-EC09-44CA-9E17-A068637B650E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40" name="Text Box 3">
          <a:extLst>
            <a:ext uri="{FF2B5EF4-FFF2-40B4-BE49-F238E27FC236}">
              <a16:creationId xmlns:a16="http://schemas.microsoft.com/office/drawing/2014/main" xmlns="" id="{3EEC7A61-0DD3-4BBA-A6CB-3A8532FA7F99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41" name="Text Box 3">
          <a:extLst>
            <a:ext uri="{FF2B5EF4-FFF2-40B4-BE49-F238E27FC236}">
              <a16:creationId xmlns:a16="http://schemas.microsoft.com/office/drawing/2014/main" xmlns="" id="{6C3F306E-04FA-474B-B785-629F7C93C1BD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42" name="Text Box 3">
          <a:extLst>
            <a:ext uri="{FF2B5EF4-FFF2-40B4-BE49-F238E27FC236}">
              <a16:creationId xmlns:a16="http://schemas.microsoft.com/office/drawing/2014/main" xmlns="" id="{097F77EE-7EF0-447E-84B5-879B03DEBF1F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43" name="Text Box 3">
          <a:extLst>
            <a:ext uri="{FF2B5EF4-FFF2-40B4-BE49-F238E27FC236}">
              <a16:creationId xmlns:a16="http://schemas.microsoft.com/office/drawing/2014/main" xmlns="" id="{BC0F5A22-27E8-4B5C-8502-34677331DC2E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44" name="Text Box 3">
          <a:extLst>
            <a:ext uri="{FF2B5EF4-FFF2-40B4-BE49-F238E27FC236}">
              <a16:creationId xmlns:a16="http://schemas.microsoft.com/office/drawing/2014/main" xmlns="" id="{53C59F9F-A900-4087-8B1D-FFDAEB0B66F3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45" name="Text Box 3">
          <a:extLst>
            <a:ext uri="{FF2B5EF4-FFF2-40B4-BE49-F238E27FC236}">
              <a16:creationId xmlns:a16="http://schemas.microsoft.com/office/drawing/2014/main" xmlns="" id="{C684E2D6-DA44-4D9A-9629-3E1ED7056949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46" name="Text Box 3">
          <a:extLst>
            <a:ext uri="{FF2B5EF4-FFF2-40B4-BE49-F238E27FC236}">
              <a16:creationId xmlns:a16="http://schemas.microsoft.com/office/drawing/2014/main" xmlns="" id="{C720D289-64B6-4E98-88BF-73D819CDFBAB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47" name="Text Box 3">
          <a:extLst>
            <a:ext uri="{FF2B5EF4-FFF2-40B4-BE49-F238E27FC236}">
              <a16:creationId xmlns:a16="http://schemas.microsoft.com/office/drawing/2014/main" xmlns="" id="{5A0CEAC1-DE47-4D95-86F3-44506F4C4116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48" name="Text Box 3">
          <a:extLst>
            <a:ext uri="{FF2B5EF4-FFF2-40B4-BE49-F238E27FC236}">
              <a16:creationId xmlns:a16="http://schemas.microsoft.com/office/drawing/2014/main" xmlns="" id="{2FC85CFC-E80A-4F96-B59F-495A69B4A29B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49" name="Text Box 3">
          <a:extLst>
            <a:ext uri="{FF2B5EF4-FFF2-40B4-BE49-F238E27FC236}">
              <a16:creationId xmlns:a16="http://schemas.microsoft.com/office/drawing/2014/main" xmlns="" id="{496A8965-9ABF-47D3-AF41-7BA0F4A6B3C4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50" name="Text Box 3">
          <a:extLst>
            <a:ext uri="{FF2B5EF4-FFF2-40B4-BE49-F238E27FC236}">
              <a16:creationId xmlns:a16="http://schemas.microsoft.com/office/drawing/2014/main" xmlns="" id="{346E34B1-A325-4FE6-9A8B-5DB36B755484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51" name="Text Box 3">
          <a:extLst>
            <a:ext uri="{FF2B5EF4-FFF2-40B4-BE49-F238E27FC236}">
              <a16:creationId xmlns:a16="http://schemas.microsoft.com/office/drawing/2014/main" xmlns="" id="{68E9E8D0-02E9-4825-A811-508504D41171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52" name="Text Box 3">
          <a:extLst>
            <a:ext uri="{FF2B5EF4-FFF2-40B4-BE49-F238E27FC236}">
              <a16:creationId xmlns:a16="http://schemas.microsoft.com/office/drawing/2014/main" xmlns="" id="{6E3D0463-77E1-4CCE-ADCA-85F3283B8629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53" name="Text Box 3">
          <a:extLst>
            <a:ext uri="{FF2B5EF4-FFF2-40B4-BE49-F238E27FC236}">
              <a16:creationId xmlns:a16="http://schemas.microsoft.com/office/drawing/2014/main" xmlns="" id="{A40D3E56-A5C5-4E99-A0AB-BFCDA2C2A026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54" name="Text Box 3">
          <a:extLst>
            <a:ext uri="{FF2B5EF4-FFF2-40B4-BE49-F238E27FC236}">
              <a16:creationId xmlns:a16="http://schemas.microsoft.com/office/drawing/2014/main" xmlns="" id="{4039A79E-6F3B-45F0-A1C5-ACAC69DA8080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55" name="Text Box 3">
          <a:extLst>
            <a:ext uri="{FF2B5EF4-FFF2-40B4-BE49-F238E27FC236}">
              <a16:creationId xmlns:a16="http://schemas.microsoft.com/office/drawing/2014/main" xmlns="" id="{E8BDB531-DA82-462B-8C1A-DFAB9731F64E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56" name="Text Box 3">
          <a:extLst>
            <a:ext uri="{FF2B5EF4-FFF2-40B4-BE49-F238E27FC236}">
              <a16:creationId xmlns:a16="http://schemas.microsoft.com/office/drawing/2014/main" xmlns="" id="{D6D828BC-E291-46F6-B0CC-B6F80516E047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57" name="Text Box 3">
          <a:extLst>
            <a:ext uri="{FF2B5EF4-FFF2-40B4-BE49-F238E27FC236}">
              <a16:creationId xmlns:a16="http://schemas.microsoft.com/office/drawing/2014/main" xmlns="" id="{3D8C1132-2DBC-46D5-A31E-8BBF380A4B26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58" name="Text Box 3">
          <a:extLst>
            <a:ext uri="{FF2B5EF4-FFF2-40B4-BE49-F238E27FC236}">
              <a16:creationId xmlns:a16="http://schemas.microsoft.com/office/drawing/2014/main" xmlns="" id="{207D2D35-4D45-4084-91D5-E05C7208CFED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59" name="Text Box 3">
          <a:extLst>
            <a:ext uri="{FF2B5EF4-FFF2-40B4-BE49-F238E27FC236}">
              <a16:creationId xmlns:a16="http://schemas.microsoft.com/office/drawing/2014/main" xmlns="" id="{09B97465-9FC7-4551-8ECC-17621FE7B202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60" name="Text Box 3">
          <a:extLst>
            <a:ext uri="{FF2B5EF4-FFF2-40B4-BE49-F238E27FC236}">
              <a16:creationId xmlns:a16="http://schemas.microsoft.com/office/drawing/2014/main" xmlns="" id="{25B590A1-4FB2-46CE-AF51-71BB2AA68835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61" name="Text Box 3">
          <a:extLst>
            <a:ext uri="{FF2B5EF4-FFF2-40B4-BE49-F238E27FC236}">
              <a16:creationId xmlns:a16="http://schemas.microsoft.com/office/drawing/2014/main" xmlns="" id="{025E82EA-8FC2-4685-AA03-B8E30688E10E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62" name="Text Box 3">
          <a:extLst>
            <a:ext uri="{FF2B5EF4-FFF2-40B4-BE49-F238E27FC236}">
              <a16:creationId xmlns:a16="http://schemas.microsoft.com/office/drawing/2014/main" xmlns="" id="{B5E34B16-44E6-453D-B5B5-39B907CC1C14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63" name="Text Box 3">
          <a:extLst>
            <a:ext uri="{FF2B5EF4-FFF2-40B4-BE49-F238E27FC236}">
              <a16:creationId xmlns:a16="http://schemas.microsoft.com/office/drawing/2014/main" xmlns="" id="{08AD99CD-D43B-4857-887C-523C062A5A1F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64" name="Text Box 3">
          <a:extLst>
            <a:ext uri="{FF2B5EF4-FFF2-40B4-BE49-F238E27FC236}">
              <a16:creationId xmlns:a16="http://schemas.microsoft.com/office/drawing/2014/main" xmlns="" id="{F30ADF90-4D5F-4D1C-AECF-CFB664DB2408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65" name="Text Box 3">
          <a:extLst>
            <a:ext uri="{FF2B5EF4-FFF2-40B4-BE49-F238E27FC236}">
              <a16:creationId xmlns:a16="http://schemas.microsoft.com/office/drawing/2014/main" xmlns="" id="{6EC4DD2F-6B0C-4BD3-8ED7-122E1263B9B6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66" name="Text Box 3">
          <a:extLst>
            <a:ext uri="{FF2B5EF4-FFF2-40B4-BE49-F238E27FC236}">
              <a16:creationId xmlns:a16="http://schemas.microsoft.com/office/drawing/2014/main" xmlns="" id="{FD05C12C-4CE8-42A0-8A47-168451D07FEA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67" name="Text Box 3">
          <a:extLst>
            <a:ext uri="{FF2B5EF4-FFF2-40B4-BE49-F238E27FC236}">
              <a16:creationId xmlns:a16="http://schemas.microsoft.com/office/drawing/2014/main" xmlns="" id="{259B0746-89DF-4B5C-85B0-DA1EBD8A56A8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68" name="Text Box 3">
          <a:extLst>
            <a:ext uri="{FF2B5EF4-FFF2-40B4-BE49-F238E27FC236}">
              <a16:creationId xmlns:a16="http://schemas.microsoft.com/office/drawing/2014/main" xmlns="" id="{057778B3-2608-4A53-9971-ECDD3CD9BA2C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69" name="Text Box 3">
          <a:extLst>
            <a:ext uri="{FF2B5EF4-FFF2-40B4-BE49-F238E27FC236}">
              <a16:creationId xmlns:a16="http://schemas.microsoft.com/office/drawing/2014/main" xmlns="" id="{10D34074-641D-4A83-B3DB-1FB5569ECA0B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70" name="Text Box 3">
          <a:extLst>
            <a:ext uri="{FF2B5EF4-FFF2-40B4-BE49-F238E27FC236}">
              <a16:creationId xmlns:a16="http://schemas.microsoft.com/office/drawing/2014/main" xmlns="" id="{25AA7684-79DC-481E-8022-EA54471BB92E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71" name="Text Box 3">
          <a:extLst>
            <a:ext uri="{FF2B5EF4-FFF2-40B4-BE49-F238E27FC236}">
              <a16:creationId xmlns:a16="http://schemas.microsoft.com/office/drawing/2014/main" xmlns="" id="{7E696DEE-4C0E-4F56-B664-C24A2DC9AE88}"/>
            </a:ext>
          </a:extLst>
        </xdr:cNvPr>
        <xdr:cNvSpPr txBox="1">
          <a:spLocks noChangeArrowheads="1"/>
        </xdr:cNvSpPr>
      </xdr:nvSpPr>
      <xdr:spPr bwMode="auto">
        <a:xfrm>
          <a:off x="6236368" y="174758684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72" name="Text Box 3">
          <a:extLst>
            <a:ext uri="{FF2B5EF4-FFF2-40B4-BE49-F238E27FC236}">
              <a16:creationId xmlns:a16="http://schemas.microsoft.com/office/drawing/2014/main" xmlns="" id="{EB60EE45-C7BE-418D-8E80-23B1DAA85DE8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73" name="Text Box 3">
          <a:extLst>
            <a:ext uri="{FF2B5EF4-FFF2-40B4-BE49-F238E27FC236}">
              <a16:creationId xmlns:a16="http://schemas.microsoft.com/office/drawing/2014/main" xmlns="" id="{69C9CFC8-18BD-4BA7-B1FC-5111C75450D2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74" name="Text Box 3">
          <a:extLst>
            <a:ext uri="{FF2B5EF4-FFF2-40B4-BE49-F238E27FC236}">
              <a16:creationId xmlns:a16="http://schemas.microsoft.com/office/drawing/2014/main" xmlns="" id="{DC609D8E-919C-4B0D-9E28-4C6813CFE8F4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75" name="Text Box 3">
          <a:extLst>
            <a:ext uri="{FF2B5EF4-FFF2-40B4-BE49-F238E27FC236}">
              <a16:creationId xmlns:a16="http://schemas.microsoft.com/office/drawing/2014/main" xmlns="" id="{7047DB32-49FF-4B0E-B692-C6DBB6DCF83F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76" name="Text Box 3">
          <a:extLst>
            <a:ext uri="{FF2B5EF4-FFF2-40B4-BE49-F238E27FC236}">
              <a16:creationId xmlns:a16="http://schemas.microsoft.com/office/drawing/2014/main" xmlns="" id="{DF0FF40C-69AF-4261-985C-9F4417FFD026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77" name="Text Box 3">
          <a:extLst>
            <a:ext uri="{FF2B5EF4-FFF2-40B4-BE49-F238E27FC236}">
              <a16:creationId xmlns:a16="http://schemas.microsoft.com/office/drawing/2014/main" xmlns="" id="{B3DADB08-0D68-4381-89C3-B1CA33B2D042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78" name="Text Box 3">
          <a:extLst>
            <a:ext uri="{FF2B5EF4-FFF2-40B4-BE49-F238E27FC236}">
              <a16:creationId xmlns:a16="http://schemas.microsoft.com/office/drawing/2014/main" xmlns="" id="{DFBFFED9-EFA0-4DA7-9140-06D236339718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79" name="Text Box 3">
          <a:extLst>
            <a:ext uri="{FF2B5EF4-FFF2-40B4-BE49-F238E27FC236}">
              <a16:creationId xmlns:a16="http://schemas.microsoft.com/office/drawing/2014/main" xmlns="" id="{7BD6AA87-2C7C-4F87-B6E0-8C47F219E03F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80" name="Text Box 3">
          <a:extLst>
            <a:ext uri="{FF2B5EF4-FFF2-40B4-BE49-F238E27FC236}">
              <a16:creationId xmlns:a16="http://schemas.microsoft.com/office/drawing/2014/main" xmlns="" id="{51303CEE-DC05-42BE-B43B-AE2309BCFE34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81" name="Text Box 3">
          <a:extLst>
            <a:ext uri="{FF2B5EF4-FFF2-40B4-BE49-F238E27FC236}">
              <a16:creationId xmlns:a16="http://schemas.microsoft.com/office/drawing/2014/main" xmlns="" id="{71147F28-7B25-4D5C-91B3-C2B523F2A673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82" name="Text Box 3">
          <a:extLst>
            <a:ext uri="{FF2B5EF4-FFF2-40B4-BE49-F238E27FC236}">
              <a16:creationId xmlns:a16="http://schemas.microsoft.com/office/drawing/2014/main" xmlns="" id="{79529899-1F7B-4A9D-91FC-1A34979E7813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83" name="Text Box 3">
          <a:extLst>
            <a:ext uri="{FF2B5EF4-FFF2-40B4-BE49-F238E27FC236}">
              <a16:creationId xmlns:a16="http://schemas.microsoft.com/office/drawing/2014/main" xmlns="" id="{CEB6CA1B-49E8-41C7-A9B8-6EFBA3DFDFA9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84" name="Text Box 3">
          <a:extLst>
            <a:ext uri="{FF2B5EF4-FFF2-40B4-BE49-F238E27FC236}">
              <a16:creationId xmlns:a16="http://schemas.microsoft.com/office/drawing/2014/main" xmlns="" id="{B126792E-F90D-41B1-BD7E-2EAFFCD3C64F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85" name="Text Box 3">
          <a:extLst>
            <a:ext uri="{FF2B5EF4-FFF2-40B4-BE49-F238E27FC236}">
              <a16:creationId xmlns:a16="http://schemas.microsoft.com/office/drawing/2014/main" xmlns="" id="{D1F45A55-65B2-4F18-9287-54E0FF39492A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86" name="Text Box 3">
          <a:extLst>
            <a:ext uri="{FF2B5EF4-FFF2-40B4-BE49-F238E27FC236}">
              <a16:creationId xmlns:a16="http://schemas.microsoft.com/office/drawing/2014/main" xmlns="" id="{53DEC025-F4EE-43E7-A7E5-4604E89646BD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87" name="Text Box 3">
          <a:extLst>
            <a:ext uri="{FF2B5EF4-FFF2-40B4-BE49-F238E27FC236}">
              <a16:creationId xmlns:a16="http://schemas.microsoft.com/office/drawing/2014/main" xmlns="" id="{85E35856-3321-4080-88FC-319E1F63E0DF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88" name="Text Box 3">
          <a:extLst>
            <a:ext uri="{FF2B5EF4-FFF2-40B4-BE49-F238E27FC236}">
              <a16:creationId xmlns:a16="http://schemas.microsoft.com/office/drawing/2014/main" xmlns="" id="{DB3BCF6B-5C16-4339-820B-5818243CD069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89" name="Text Box 3">
          <a:extLst>
            <a:ext uri="{FF2B5EF4-FFF2-40B4-BE49-F238E27FC236}">
              <a16:creationId xmlns:a16="http://schemas.microsoft.com/office/drawing/2014/main" xmlns="" id="{EA0E0183-6221-49F9-BD2B-931C03AABDEC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90" name="Text Box 3">
          <a:extLst>
            <a:ext uri="{FF2B5EF4-FFF2-40B4-BE49-F238E27FC236}">
              <a16:creationId xmlns:a16="http://schemas.microsoft.com/office/drawing/2014/main" xmlns="" id="{279F9C72-A2FE-4272-97D1-E32D7A77D1CA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91" name="Text Box 3">
          <a:extLst>
            <a:ext uri="{FF2B5EF4-FFF2-40B4-BE49-F238E27FC236}">
              <a16:creationId xmlns:a16="http://schemas.microsoft.com/office/drawing/2014/main" xmlns="" id="{6EFB618F-5522-4A24-BFBD-EF1F6883F9CE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92" name="Text Box 3">
          <a:extLst>
            <a:ext uri="{FF2B5EF4-FFF2-40B4-BE49-F238E27FC236}">
              <a16:creationId xmlns:a16="http://schemas.microsoft.com/office/drawing/2014/main" xmlns="" id="{AD3F95BB-FF4A-43B0-9BEB-D7281BDAFBB6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93" name="Text Box 3">
          <a:extLst>
            <a:ext uri="{FF2B5EF4-FFF2-40B4-BE49-F238E27FC236}">
              <a16:creationId xmlns:a16="http://schemas.microsoft.com/office/drawing/2014/main" xmlns="" id="{61584EB8-A381-46D2-A1CD-B92BC40D475D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94" name="Text Box 3">
          <a:extLst>
            <a:ext uri="{FF2B5EF4-FFF2-40B4-BE49-F238E27FC236}">
              <a16:creationId xmlns:a16="http://schemas.microsoft.com/office/drawing/2014/main" xmlns="" id="{31647D6D-0155-4007-B61B-544D5CA0B664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95" name="Text Box 3">
          <a:extLst>
            <a:ext uri="{FF2B5EF4-FFF2-40B4-BE49-F238E27FC236}">
              <a16:creationId xmlns:a16="http://schemas.microsoft.com/office/drawing/2014/main" xmlns="" id="{0A47005A-FA3C-4FE4-B786-163283FDFE98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96" name="Text Box 3">
          <a:extLst>
            <a:ext uri="{FF2B5EF4-FFF2-40B4-BE49-F238E27FC236}">
              <a16:creationId xmlns:a16="http://schemas.microsoft.com/office/drawing/2014/main" xmlns="" id="{7819971F-AB78-4AC8-B0CE-39FF5E2DA23A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97" name="Text Box 3">
          <a:extLst>
            <a:ext uri="{FF2B5EF4-FFF2-40B4-BE49-F238E27FC236}">
              <a16:creationId xmlns:a16="http://schemas.microsoft.com/office/drawing/2014/main" xmlns="" id="{1F794ADA-D9DC-4C97-9E6B-BB4B89C91B6B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98" name="Text Box 3">
          <a:extLst>
            <a:ext uri="{FF2B5EF4-FFF2-40B4-BE49-F238E27FC236}">
              <a16:creationId xmlns:a16="http://schemas.microsoft.com/office/drawing/2014/main" xmlns="" id="{B92EEFB1-36D3-4C49-AF6E-46AA294348A2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199" name="Text Box 3">
          <a:extLst>
            <a:ext uri="{FF2B5EF4-FFF2-40B4-BE49-F238E27FC236}">
              <a16:creationId xmlns:a16="http://schemas.microsoft.com/office/drawing/2014/main" xmlns="" id="{2C3FFE8F-D8A1-4D1B-B037-273630B93393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00" name="Text Box 3">
          <a:extLst>
            <a:ext uri="{FF2B5EF4-FFF2-40B4-BE49-F238E27FC236}">
              <a16:creationId xmlns:a16="http://schemas.microsoft.com/office/drawing/2014/main" xmlns="" id="{71477EDF-D9F0-49EB-9B3F-FB68BAB566CA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01" name="Text Box 3">
          <a:extLst>
            <a:ext uri="{FF2B5EF4-FFF2-40B4-BE49-F238E27FC236}">
              <a16:creationId xmlns:a16="http://schemas.microsoft.com/office/drawing/2014/main" xmlns="" id="{6CA76B04-C4CD-4FFB-B6FD-E1C8DD1C675D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02" name="Text Box 3">
          <a:extLst>
            <a:ext uri="{FF2B5EF4-FFF2-40B4-BE49-F238E27FC236}">
              <a16:creationId xmlns:a16="http://schemas.microsoft.com/office/drawing/2014/main" xmlns="" id="{8E35007C-67E4-4A52-B9A8-DA2BE6239694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03" name="Text Box 3">
          <a:extLst>
            <a:ext uri="{FF2B5EF4-FFF2-40B4-BE49-F238E27FC236}">
              <a16:creationId xmlns:a16="http://schemas.microsoft.com/office/drawing/2014/main" xmlns="" id="{1304BDC1-48C2-418B-81D9-B14F91F7ADA0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04" name="Text Box 3">
          <a:extLst>
            <a:ext uri="{FF2B5EF4-FFF2-40B4-BE49-F238E27FC236}">
              <a16:creationId xmlns:a16="http://schemas.microsoft.com/office/drawing/2014/main" xmlns="" id="{E100E5DA-D857-4C5D-A6A5-0A38EBF00702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05" name="Text Box 3">
          <a:extLst>
            <a:ext uri="{FF2B5EF4-FFF2-40B4-BE49-F238E27FC236}">
              <a16:creationId xmlns:a16="http://schemas.microsoft.com/office/drawing/2014/main" xmlns="" id="{4C75EF00-91B4-4880-A189-E25C6E43A290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06" name="Text Box 3">
          <a:extLst>
            <a:ext uri="{FF2B5EF4-FFF2-40B4-BE49-F238E27FC236}">
              <a16:creationId xmlns:a16="http://schemas.microsoft.com/office/drawing/2014/main" xmlns="" id="{0C9A4D6F-F0F0-4A2B-801E-469C52347FE4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07" name="Text Box 3">
          <a:extLst>
            <a:ext uri="{FF2B5EF4-FFF2-40B4-BE49-F238E27FC236}">
              <a16:creationId xmlns:a16="http://schemas.microsoft.com/office/drawing/2014/main" xmlns="" id="{109690B7-DF97-48D1-9446-2DFE6BC73535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08" name="Text Box 3">
          <a:extLst>
            <a:ext uri="{FF2B5EF4-FFF2-40B4-BE49-F238E27FC236}">
              <a16:creationId xmlns:a16="http://schemas.microsoft.com/office/drawing/2014/main" xmlns="" id="{7E6FD931-6039-44DD-B80C-112970C95D63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09" name="Text Box 3">
          <a:extLst>
            <a:ext uri="{FF2B5EF4-FFF2-40B4-BE49-F238E27FC236}">
              <a16:creationId xmlns:a16="http://schemas.microsoft.com/office/drawing/2014/main" xmlns="" id="{7FF5EFAD-F8C1-4332-9580-3C8C7A138D63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10" name="Text Box 3">
          <a:extLst>
            <a:ext uri="{FF2B5EF4-FFF2-40B4-BE49-F238E27FC236}">
              <a16:creationId xmlns:a16="http://schemas.microsoft.com/office/drawing/2014/main" xmlns="" id="{FAC99562-0BEC-47FB-9084-A476E0DEE522}"/>
            </a:ext>
          </a:extLst>
        </xdr:cNvPr>
        <xdr:cNvSpPr txBox="1">
          <a:spLocks noChangeArrowheads="1"/>
        </xdr:cNvSpPr>
      </xdr:nvSpPr>
      <xdr:spPr bwMode="auto">
        <a:xfrm>
          <a:off x="6236368" y="17502939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11" name="Text Box 3">
          <a:extLst>
            <a:ext uri="{FF2B5EF4-FFF2-40B4-BE49-F238E27FC236}">
              <a16:creationId xmlns:a16="http://schemas.microsoft.com/office/drawing/2014/main" xmlns="" id="{A7ADFF4F-E252-40B0-9C41-59A4AA82F2D1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12" name="Text Box 3">
          <a:extLst>
            <a:ext uri="{FF2B5EF4-FFF2-40B4-BE49-F238E27FC236}">
              <a16:creationId xmlns:a16="http://schemas.microsoft.com/office/drawing/2014/main" xmlns="" id="{53A937B2-AA15-47A8-87D1-5BC5677FA827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13" name="Text Box 3">
          <a:extLst>
            <a:ext uri="{FF2B5EF4-FFF2-40B4-BE49-F238E27FC236}">
              <a16:creationId xmlns:a16="http://schemas.microsoft.com/office/drawing/2014/main" xmlns="" id="{85CFB5BB-1D6D-4F05-8783-D1D54DB23930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14" name="Text Box 3">
          <a:extLst>
            <a:ext uri="{FF2B5EF4-FFF2-40B4-BE49-F238E27FC236}">
              <a16:creationId xmlns:a16="http://schemas.microsoft.com/office/drawing/2014/main" xmlns="" id="{BA43F803-2AC2-4600-87FA-586567E5FFB5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15" name="Text Box 3">
          <a:extLst>
            <a:ext uri="{FF2B5EF4-FFF2-40B4-BE49-F238E27FC236}">
              <a16:creationId xmlns:a16="http://schemas.microsoft.com/office/drawing/2014/main" xmlns="" id="{709AF642-0E2A-4612-AFC8-73B2F855ED1C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16" name="Text Box 3">
          <a:extLst>
            <a:ext uri="{FF2B5EF4-FFF2-40B4-BE49-F238E27FC236}">
              <a16:creationId xmlns:a16="http://schemas.microsoft.com/office/drawing/2014/main" xmlns="" id="{63C34A8A-2633-4788-A54E-5368D01A6650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17" name="Text Box 3">
          <a:extLst>
            <a:ext uri="{FF2B5EF4-FFF2-40B4-BE49-F238E27FC236}">
              <a16:creationId xmlns:a16="http://schemas.microsoft.com/office/drawing/2014/main" xmlns="" id="{A07F7069-49A0-4340-BCE0-ECE76799228E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18" name="Text Box 3">
          <a:extLst>
            <a:ext uri="{FF2B5EF4-FFF2-40B4-BE49-F238E27FC236}">
              <a16:creationId xmlns:a16="http://schemas.microsoft.com/office/drawing/2014/main" xmlns="" id="{B0F03458-3192-4B48-8C29-478907C09374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19" name="Text Box 3">
          <a:extLst>
            <a:ext uri="{FF2B5EF4-FFF2-40B4-BE49-F238E27FC236}">
              <a16:creationId xmlns:a16="http://schemas.microsoft.com/office/drawing/2014/main" xmlns="" id="{674858B8-883E-40EA-B72C-5CEF91E23594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20" name="Text Box 3">
          <a:extLst>
            <a:ext uri="{FF2B5EF4-FFF2-40B4-BE49-F238E27FC236}">
              <a16:creationId xmlns:a16="http://schemas.microsoft.com/office/drawing/2014/main" xmlns="" id="{41FA7A53-9A71-4AC6-B2E5-AF0FCACDF6D2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21" name="Text Box 3">
          <a:extLst>
            <a:ext uri="{FF2B5EF4-FFF2-40B4-BE49-F238E27FC236}">
              <a16:creationId xmlns:a16="http://schemas.microsoft.com/office/drawing/2014/main" xmlns="" id="{6531873E-E4D6-4355-AA6C-31B354003D53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22" name="Text Box 3">
          <a:extLst>
            <a:ext uri="{FF2B5EF4-FFF2-40B4-BE49-F238E27FC236}">
              <a16:creationId xmlns:a16="http://schemas.microsoft.com/office/drawing/2014/main" xmlns="" id="{C0A9B5D6-1CA4-4773-A38F-C201BE994C35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23" name="Text Box 3">
          <a:extLst>
            <a:ext uri="{FF2B5EF4-FFF2-40B4-BE49-F238E27FC236}">
              <a16:creationId xmlns:a16="http://schemas.microsoft.com/office/drawing/2014/main" xmlns="" id="{4CB091BF-25A4-428F-95D5-3EC4DC501EB6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24" name="Text Box 3">
          <a:extLst>
            <a:ext uri="{FF2B5EF4-FFF2-40B4-BE49-F238E27FC236}">
              <a16:creationId xmlns:a16="http://schemas.microsoft.com/office/drawing/2014/main" xmlns="" id="{D11C2560-72B5-452D-9C6E-90EF5A5BE887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25" name="Text Box 3">
          <a:extLst>
            <a:ext uri="{FF2B5EF4-FFF2-40B4-BE49-F238E27FC236}">
              <a16:creationId xmlns:a16="http://schemas.microsoft.com/office/drawing/2014/main" xmlns="" id="{C2662D2E-14D9-434B-A426-F68CD053E6AD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26" name="Text Box 3">
          <a:extLst>
            <a:ext uri="{FF2B5EF4-FFF2-40B4-BE49-F238E27FC236}">
              <a16:creationId xmlns:a16="http://schemas.microsoft.com/office/drawing/2014/main" xmlns="" id="{FC328EA0-A841-42AD-ADFE-49A3480194B9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27" name="Text Box 3">
          <a:extLst>
            <a:ext uri="{FF2B5EF4-FFF2-40B4-BE49-F238E27FC236}">
              <a16:creationId xmlns:a16="http://schemas.microsoft.com/office/drawing/2014/main" xmlns="" id="{1373A766-B385-4D18-8023-157D8A73B3AF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28" name="Text Box 3">
          <a:extLst>
            <a:ext uri="{FF2B5EF4-FFF2-40B4-BE49-F238E27FC236}">
              <a16:creationId xmlns:a16="http://schemas.microsoft.com/office/drawing/2014/main" xmlns="" id="{2A55C821-80A3-4468-9D9B-AF5CE03CE298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29" name="Text Box 3">
          <a:extLst>
            <a:ext uri="{FF2B5EF4-FFF2-40B4-BE49-F238E27FC236}">
              <a16:creationId xmlns:a16="http://schemas.microsoft.com/office/drawing/2014/main" xmlns="" id="{D158F804-D4DE-4FE5-A621-FA9DEB90ACB5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30" name="Text Box 3">
          <a:extLst>
            <a:ext uri="{FF2B5EF4-FFF2-40B4-BE49-F238E27FC236}">
              <a16:creationId xmlns:a16="http://schemas.microsoft.com/office/drawing/2014/main" xmlns="" id="{C5FC1C5E-F4D1-4BF7-8C65-B194586A52B0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31" name="Text Box 3">
          <a:extLst>
            <a:ext uri="{FF2B5EF4-FFF2-40B4-BE49-F238E27FC236}">
              <a16:creationId xmlns:a16="http://schemas.microsoft.com/office/drawing/2014/main" xmlns="" id="{9F1B55CE-71E4-4041-A3A9-2027DB4296AF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32" name="Text Box 3">
          <a:extLst>
            <a:ext uri="{FF2B5EF4-FFF2-40B4-BE49-F238E27FC236}">
              <a16:creationId xmlns:a16="http://schemas.microsoft.com/office/drawing/2014/main" xmlns="" id="{E751BF38-610B-48DC-9E13-E53C82E961F5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33" name="Text Box 3">
          <a:extLst>
            <a:ext uri="{FF2B5EF4-FFF2-40B4-BE49-F238E27FC236}">
              <a16:creationId xmlns:a16="http://schemas.microsoft.com/office/drawing/2014/main" xmlns="" id="{246A5AE9-3477-4929-8711-5DB43C16D886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34" name="Text Box 3">
          <a:extLst>
            <a:ext uri="{FF2B5EF4-FFF2-40B4-BE49-F238E27FC236}">
              <a16:creationId xmlns:a16="http://schemas.microsoft.com/office/drawing/2014/main" xmlns="" id="{5C0C24A3-EF60-4865-91DE-3F94E273DE38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35" name="Text Box 3">
          <a:extLst>
            <a:ext uri="{FF2B5EF4-FFF2-40B4-BE49-F238E27FC236}">
              <a16:creationId xmlns:a16="http://schemas.microsoft.com/office/drawing/2014/main" xmlns="" id="{8BA50112-E98D-4053-B4C8-3BEB762A4D9E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36" name="Text Box 3">
          <a:extLst>
            <a:ext uri="{FF2B5EF4-FFF2-40B4-BE49-F238E27FC236}">
              <a16:creationId xmlns:a16="http://schemas.microsoft.com/office/drawing/2014/main" xmlns="" id="{21E723FD-63FF-4259-A572-EFB46ADF7A2C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37" name="Text Box 3">
          <a:extLst>
            <a:ext uri="{FF2B5EF4-FFF2-40B4-BE49-F238E27FC236}">
              <a16:creationId xmlns:a16="http://schemas.microsoft.com/office/drawing/2014/main" xmlns="" id="{D7F718E1-53B9-408C-8581-4C0EA18E7F0B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38" name="Text Box 3">
          <a:extLst>
            <a:ext uri="{FF2B5EF4-FFF2-40B4-BE49-F238E27FC236}">
              <a16:creationId xmlns:a16="http://schemas.microsoft.com/office/drawing/2014/main" xmlns="" id="{FCA3FAB3-634F-4530-9893-DF165A1218BB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39" name="Text Box 3">
          <a:extLst>
            <a:ext uri="{FF2B5EF4-FFF2-40B4-BE49-F238E27FC236}">
              <a16:creationId xmlns:a16="http://schemas.microsoft.com/office/drawing/2014/main" xmlns="" id="{7820B913-9CEE-4A26-AA14-BD14CCE270C0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40" name="Text Box 3">
          <a:extLst>
            <a:ext uri="{FF2B5EF4-FFF2-40B4-BE49-F238E27FC236}">
              <a16:creationId xmlns:a16="http://schemas.microsoft.com/office/drawing/2014/main" xmlns="" id="{8E2D8F08-1E0B-4B19-8FF2-F6CFDA6CFB03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41" name="Text Box 3">
          <a:extLst>
            <a:ext uri="{FF2B5EF4-FFF2-40B4-BE49-F238E27FC236}">
              <a16:creationId xmlns:a16="http://schemas.microsoft.com/office/drawing/2014/main" xmlns="" id="{2EF1C224-969A-4925-B0CA-4178A79C02F9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42" name="Text Box 3">
          <a:extLst>
            <a:ext uri="{FF2B5EF4-FFF2-40B4-BE49-F238E27FC236}">
              <a16:creationId xmlns:a16="http://schemas.microsoft.com/office/drawing/2014/main" xmlns="" id="{13CB6285-D580-4BC9-BBB9-4A1C0B027D2E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43" name="Text Box 3">
          <a:extLst>
            <a:ext uri="{FF2B5EF4-FFF2-40B4-BE49-F238E27FC236}">
              <a16:creationId xmlns:a16="http://schemas.microsoft.com/office/drawing/2014/main" xmlns="" id="{8F854075-CF1C-4486-A5D0-78D1205F76BD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44" name="Text Box 3">
          <a:extLst>
            <a:ext uri="{FF2B5EF4-FFF2-40B4-BE49-F238E27FC236}">
              <a16:creationId xmlns:a16="http://schemas.microsoft.com/office/drawing/2014/main" xmlns="" id="{5B0A0A92-A897-44D1-8849-02543A7F33BC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45" name="Text Box 3">
          <a:extLst>
            <a:ext uri="{FF2B5EF4-FFF2-40B4-BE49-F238E27FC236}">
              <a16:creationId xmlns:a16="http://schemas.microsoft.com/office/drawing/2014/main" xmlns="" id="{90887959-2527-4CCC-9A13-85EB99C17F20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46" name="Text Box 3">
          <a:extLst>
            <a:ext uri="{FF2B5EF4-FFF2-40B4-BE49-F238E27FC236}">
              <a16:creationId xmlns:a16="http://schemas.microsoft.com/office/drawing/2014/main" xmlns="" id="{835B8D81-F057-48E7-8947-7026EF2A039F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47" name="Text Box 3">
          <a:extLst>
            <a:ext uri="{FF2B5EF4-FFF2-40B4-BE49-F238E27FC236}">
              <a16:creationId xmlns:a16="http://schemas.microsoft.com/office/drawing/2014/main" xmlns="" id="{FB4E1A47-A5C7-444B-B8CC-025E7D01D36E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48" name="Text Box 3">
          <a:extLst>
            <a:ext uri="{FF2B5EF4-FFF2-40B4-BE49-F238E27FC236}">
              <a16:creationId xmlns:a16="http://schemas.microsoft.com/office/drawing/2014/main" xmlns="" id="{8CF48F9B-28AA-4E63-9697-174F7EAC7610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49" name="Text Box 3">
          <a:extLst>
            <a:ext uri="{FF2B5EF4-FFF2-40B4-BE49-F238E27FC236}">
              <a16:creationId xmlns:a16="http://schemas.microsoft.com/office/drawing/2014/main" xmlns="" id="{FF2ECE48-E371-4D1B-B938-E3D1613E1CE1}"/>
            </a:ext>
          </a:extLst>
        </xdr:cNvPr>
        <xdr:cNvSpPr txBox="1">
          <a:spLocks noChangeArrowheads="1"/>
        </xdr:cNvSpPr>
      </xdr:nvSpPr>
      <xdr:spPr bwMode="auto">
        <a:xfrm>
          <a:off x="6236368" y="175300105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50" name="Text Box 3">
          <a:extLst>
            <a:ext uri="{FF2B5EF4-FFF2-40B4-BE49-F238E27FC236}">
              <a16:creationId xmlns:a16="http://schemas.microsoft.com/office/drawing/2014/main" xmlns="" id="{610C1342-45F1-4A40-9318-92B7A3FA409B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51" name="Text Box 3">
          <a:extLst>
            <a:ext uri="{FF2B5EF4-FFF2-40B4-BE49-F238E27FC236}">
              <a16:creationId xmlns:a16="http://schemas.microsoft.com/office/drawing/2014/main" xmlns="" id="{12FFC2D5-3B1C-48F0-9985-97E99EDCED1B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52" name="Text Box 3">
          <a:extLst>
            <a:ext uri="{FF2B5EF4-FFF2-40B4-BE49-F238E27FC236}">
              <a16:creationId xmlns:a16="http://schemas.microsoft.com/office/drawing/2014/main" xmlns="" id="{A94D4E4A-10A9-4E3D-AB06-33867E257EC6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53" name="Text Box 3">
          <a:extLst>
            <a:ext uri="{FF2B5EF4-FFF2-40B4-BE49-F238E27FC236}">
              <a16:creationId xmlns:a16="http://schemas.microsoft.com/office/drawing/2014/main" xmlns="" id="{2C42BDA6-52AB-45BD-8F35-0441B11939DB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54" name="Text Box 3">
          <a:extLst>
            <a:ext uri="{FF2B5EF4-FFF2-40B4-BE49-F238E27FC236}">
              <a16:creationId xmlns:a16="http://schemas.microsoft.com/office/drawing/2014/main" xmlns="" id="{B5D85B03-E7B2-409E-A713-75BA1179E3CD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55" name="Text Box 3">
          <a:extLst>
            <a:ext uri="{FF2B5EF4-FFF2-40B4-BE49-F238E27FC236}">
              <a16:creationId xmlns:a16="http://schemas.microsoft.com/office/drawing/2014/main" xmlns="" id="{A490DC96-791C-4084-9B08-23BC01AFB777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56" name="Text Box 3">
          <a:extLst>
            <a:ext uri="{FF2B5EF4-FFF2-40B4-BE49-F238E27FC236}">
              <a16:creationId xmlns:a16="http://schemas.microsoft.com/office/drawing/2014/main" xmlns="" id="{21114675-E0A4-4C04-8AC9-CDE01C586BC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57" name="Text Box 3">
          <a:extLst>
            <a:ext uri="{FF2B5EF4-FFF2-40B4-BE49-F238E27FC236}">
              <a16:creationId xmlns:a16="http://schemas.microsoft.com/office/drawing/2014/main" xmlns="" id="{2044452C-D07F-46AE-8B2C-1EA61393AD4B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58" name="Text Box 3">
          <a:extLst>
            <a:ext uri="{FF2B5EF4-FFF2-40B4-BE49-F238E27FC236}">
              <a16:creationId xmlns:a16="http://schemas.microsoft.com/office/drawing/2014/main" xmlns="" id="{02F448E4-5520-41DB-B036-EDD99429B50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59" name="Text Box 3">
          <a:extLst>
            <a:ext uri="{FF2B5EF4-FFF2-40B4-BE49-F238E27FC236}">
              <a16:creationId xmlns:a16="http://schemas.microsoft.com/office/drawing/2014/main" xmlns="" id="{08FD8F18-1B8E-456D-98A1-27BC389B773E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60" name="Text Box 3">
          <a:extLst>
            <a:ext uri="{FF2B5EF4-FFF2-40B4-BE49-F238E27FC236}">
              <a16:creationId xmlns:a16="http://schemas.microsoft.com/office/drawing/2014/main" xmlns="" id="{636491BA-43B8-46ED-8CBE-E5B58ADF249F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61" name="Text Box 3">
          <a:extLst>
            <a:ext uri="{FF2B5EF4-FFF2-40B4-BE49-F238E27FC236}">
              <a16:creationId xmlns:a16="http://schemas.microsoft.com/office/drawing/2014/main" xmlns="" id="{E22291AE-8498-499E-B1EF-CE8C63B07EF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62" name="Text Box 3">
          <a:extLst>
            <a:ext uri="{FF2B5EF4-FFF2-40B4-BE49-F238E27FC236}">
              <a16:creationId xmlns:a16="http://schemas.microsoft.com/office/drawing/2014/main" xmlns="" id="{7A70A46C-C543-483E-A007-36C5B2FE676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63" name="Text Box 3">
          <a:extLst>
            <a:ext uri="{FF2B5EF4-FFF2-40B4-BE49-F238E27FC236}">
              <a16:creationId xmlns:a16="http://schemas.microsoft.com/office/drawing/2014/main" xmlns="" id="{60048E2D-F734-44CC-A97A-D60E8B9FD8A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64" name="Text Box 3">
          <a:extLst>
            <a:ext uri="{FF2B5EF4-FFF2-40B4-BE49-F238E27FC236}">
              <a16:creationId xmlns:a16="http://schemas.microsoft.com/office/drawing/2014/main" xmlns="" id="{32AF50A6-A001-4598-91D2-78C893B9E140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65" name="Text Box 3">
          <a:extLst>
            <a:ext uri="{FF2B5EF4-FFF2-40B4-BE49-F238E27FC236}">
              <a16:creationId xmlns:a16="http://schemas.microsoft.com/office/drawing/2014/main" xmlns="" id="{0FFFB544-8496-49E4-8AC6-8B9E69208119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66" name="Text Box 3">
          <a:extLst>
            <a:ext uri="{FF2B5EF4-FFF2-40B4-BE49-F238E27FC236}">
              <a16:creationId xmlns:a16="http://schemas.microsoft.com/office/drawing/2014/main" xmlns="" id="{7B75A6FD-9077-4FE7-9CF6-46612DDF8839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67" name="Text Box 3">
          <a:extLst>
            <a:ext uri="{FF2B5EF4-FFF2-40B4-BE49-F238E27FC236}">
              <a16:creationId xmlns:a16="http://schemas.microsoft.com/office/drawing/2014/main" xmlns="" id="{D759539D-F64F-4C4B-AB2D-9A39AE1C809B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68" name="Text Box 3">
          <a:extLst>
            <a:ext uri="{FF2B5EF4-FFF2-40B4-BE49-F238E27FC236}">
              <a16:creationId xmlns:a16="http://schemas.microsoft.com/office/drawing/2014/main" xmlns="" id="{FCBC4DBC-DC11-49BD-A531-1525E72F2E52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69" name="Text Box 3">
          <a:extLst>
            <a:ext uri="{FF2B5EF4-FFF2-40B4-BE49-F238E27FC236}">
              <a16:creationId xmlns:a16="http://schemas.microsoft.com/office/drawing/2014/main" xmlns="" id="{75E8309D-A429-4390-80B6-1F7A4EAB9DCA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70" name="Text Box 3">
          <a:extLst>
            <a:ext uri="{FF2B5EF4-FFF2-40B4-BE49-F238E27FC236}">
              <a16:creationId xmlns:a16="http://schemas.microsoft.com/office/drawing/2014/main" xmlns="" id="{36A6B551-A93F-4E9F-85BC-D0384D1AF315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71" name="Text Box 3">
          <a:extLst>
            <a:ext uri="{FF2B5EF4-FFF2-40B4-BE49-F238E27FC236}">
              <a16:creationId xmlns:a16="http://schemas.microsoft.com/office/drawing/2014/main" xmlns="" id="{F25B73F2-D4F0-4197-A64F-71D506AE23E6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72" name="Text Box 3">
          <a:extLst>
            <a:ext uri="{FF2B5EF4-FFF2-40B4-BE49-F238E27FC236}">
              <a16:creationId xmlns:a16="http://schemas.microsoft.com/office/drawing/2014/main" xmlns="" id="{BB5358FC-9375-4824-91F7-6963F7829146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73" name="Text Box 3">
          <a:extLst>
            <a:ext uri="{FF2B5EF4-FFF2-40B4-BE49-F238E27FC236}">
              <a16:creationId xmlns:a16="http://schemas.microsoft.com/office/drawing/2014/main" xmlns="" id="{6F6BFDAE-02C9-465C-AF56-D8EBA7BDFE77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74" name="Text Box 3">
          <a:extLst>
            <a:ext uri="{FF2B5EF4-FFF2-40B4-BE49-F238E27FC236}">
              <a16:creationId xmlns:a16="http://schemas.microsoft.com/office/drawing/2014/main" xmlns="" id="{7084D461-DB5E-4FC1-A0AE-BCD9FCE43F76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75" name="Text Box 3">
          <a:extLst>
            <a:ext uri="{FF2B5EF4-FFF2-40B4-BE49-F238E27FC236}">
              <a16:creationId xmlns:a16="http://schemas.microsoft.com/office/drawing/2014/main" xmlns="" id="{6BD9C71F-29A6-41F6-BDE3-6B16BC6B8B37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76" name="Text Box 3">
          <a:extLst>
            <a:ext uri="{FF2B5EF4-FFF2-40B4-BE49-F238E27FC236}">
              <a16:creationId xmlns:a16="http://schemas.microsoft.com/office/drawing/2014/main" xmlns="" id="{623E1A24-6D31-4BF7-A5EF-55DA7ACB49DE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77" name="Text Box 3">
          <a:extLst>
            <a:ext uri="{FF2B5EF4-FFF2-40B4-BE49-F238E27FC236}">
              <a16:creationId xmlns:a16="http://schemas.microsoft.com/office/drawing/2014/main" xmlns="" id="{D65F4DB0-E140-4B31-B71B-63CAE71466C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78" name="Text Box 3">
          <a:extLst>
            <a:ext uri="{FF2B5EF4-FFF2-40B4-BE49-F238E27FC236}">
              <a16:creationId xmlns:a16="http://schemas.microsoft.com/office/drawing/2014/main" xmlns="" id="{42BBA669-93AC-4012-97CC-62622C0D1893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79" name="Text Box 3">
          <a:extLst>
            <a:ext uri="{FF2B5EF4-FFF2-40B4-BE49-F238E27FC236}">
              <a16:creationId xmlns:a16="http://schemas.microsoft.com/office/drawing/2014/main" xmlns="" id="{9758F5DD-9511-46D8-9527-700C41EC442B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80" name="Text Box 3">
          <a:extLst>
            <a:ext uri="{FF2B5EF4-FFF2-40B4-BE49-F238E27FC236}">
              <a16:creationId xmlns:a16="http://schemas.microsoft.com/office/drawing/2014/main" xmlns="" id="{486729FB-AB2A-4AA2-9DE5-162CAD25C1F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81" name="Text Box 3">
          <a:extLst>
            <a:ext uri="{FF2B5EF4-FFF2-40B4-BE49-F238E27FC236}">
              <a16:creationId xmlns:a16="http://schemas.microsoft.com/office/drawing/2014/main" xmlns="" id="{07F2D437-742D-422E-8ED6-4B9FC4B3F98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82" name="Text Box 3">
          <a:extLst>
            <a:ext uri="{FF2B5EF4-FFF2-40B4-BE49-F238E27FC236}">
              <a16:creationId xmlns:a16="http://schemas.microsoft.com/office/drawing/2014/main" xmlns="" id="{80224710-74F1-4E5A-BD41-D155190E89EE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83" name="Text Box 3">
          <a:extLst>
            <a:ext uri="{FF2B5EF4-FFF2-40B4-BE49-F238E27FC236}">
              <a16:creationId xmlns:a16="http://schemas.microsoft.com/office/drawing/2014/main" xmlns="" id="{63CCD21E-64FF-42C9-83D4-4F12D8BB246E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84" name="Text Box 3">
          <a:extLst>
            <a:ext uri="{FF2B5EF4-FFF2-40B4-BE49-F238E27FC236}">
              <a16:creationId xmlns:a16="http://schemas.microsoft.com/office/drawing/2014/main" xmlns="" id="{29C172F3-81F5-416B-AAE5-3C5FDBC2338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85" name="Text Box 3">
          <a:extLst>
            <a:ext uri="{FF2B5EF4-FFF2-40B4-BE49-F238E27FC236}">
              <a16:creationId xmlns:a16="http://schemas.microsoft.com/office/drawing/2014/main" xmlns="" id="{7979AFF4-74CD-4A56-8E83-9E69094EC5F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86" name="Text Box 3">
          <a:extLst>
            <a:ext uri="{FF2B5EF4-FFF2-40B4-BE49-F238E27FC236}">
              <a16:creationId xmlns:a16="http://schemas.microsoft.com/office/drawing/2014/main" xmlns="" id="{BDCA2983-F838-4291-B8B1-3F2A6CCBC9F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87" name="Text Box 3">
          <a:extLst>
            <a:ext uri="{FF2B5EF4-FFF2-40B4-BE49-F238E27FC236}">
              <a16:creationId xmlns:a16="http://schemas.microsoft.com/office/drawing/2014/main" xmlns="" id="{8FBBC093-1401-4556-90A2-532CBEEC2795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88" name="Text Box 3">
          <a:extLst>
            <a:ext uri="{FF2B5EF4-FFF2-40B4-BE49-F238E27FC236}">
              <a16:creationId xmlns:a16="http://schemas.microsoft.com/office/drawing/2014/main" xmlns="" id="{AE51FEDF-CE54-4251-9F01-2C2B2879B12D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89" name="Text Box 3">
          <a:extLst>
            <a:ext uri="{FF2B5EF4-FFF2-40B4-BE49-F238E27FC236}">
              <a16:creationId xmlns:a16="http://schemas.microsoft.com/office/drawing/2014/main" xmlns="" id="{3E8C44E1-F6AD-4B5F-9951-8D571576039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90" name="Text Box 3">
          <a:extLst>
            <a:ext uri="{FF2B5EF4-FFF2-40B4-BE49-F238E27FC236}">
              <a16:creationId xmlns:a16="http://schemas.microsoft.com/office/drawing/2014/main" xmlns="" id="{14F2B742-FB41-4635-9F84-EAB098267FA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91" name="Text Box 3">
          <a:extLst>
            <a:ext uri="{FF2B5EF4-FFF2-40B4-BE49-F238E27FC236}">
              <a16:creationId xmlns:a16="http://schemas.microsoft.com/office/drawing/2014/main" xmlns="" id="{73E287D7-D48C-4FC6-B6ED-7BD17BC7636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92" name="Text Box 3">
          <a:extLst>
            <a:ext uri="{FF2B5EF4-FFF2-40B4-BE49-F238E27FC236}">
              <a16:creationId xmlns:a16="http://schemas.microsoft.com/office/drawing/2014/main" xmlns="" id="{55D9EA67-0737-4ADA-B6A4-62E8D0ACF12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93" name="Text Box 3">
          <a:extLst>
            <a:ext uri="{FF2B5EF4-FFF2-40B4-BE49-F238E27FC236}">
              <a16:creationId xmlns:a16="http://schemas.microsoft.com/office/drawing/2014/main" xmlns="" id="{CDD44D28-7505-42D2-816B-688DB68E49C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94" name="Text Box 3">
          <a:extLst>
            <a:ext uri="{FF2B5EF4-FFF2-40B4-BE49-F238E27FC236}">
              <a16:creationId xmlns:a16="http://schemas.microsoft.com/office/drawing/2014/main" xmlns="" id="{48E97272-1B36-4D84-8E73-03B33CB4706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95" name="Text Box 3">
          <a:extLst>
            <a:ext uri="{FF2B5EF4-FFF2-40B4-BE49-F238E27FC236}">
              <a16:creationId xmlns:a16="http://schemas.microsoft.com/office/drawing/2014/main" xmlns="" id="{B3022667-6C1D-46AF-9AEC-2EF127122C9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96" name="Text Box 3">
          <a:extLst>
            <a:ext uri="{FF2B5EF4-FFF2-40B4-BE49-F238E27FC236}">
              <a16:creationId xmlns:a16="http://schemas.microsoft.com/office/drawing/2014/main" xmlns="" id="{EFCC3018-632F-4ED2-9441-15278D3E356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97" name="Text Box 3">
          <a:extLst>
            <a:ext uri="{FF2B5EF4-FFF2-40B4-BE49-F238E27FC236}">
              <a16:creationId xmlns:a16="http://schemas.microsoft.com/office/drawing/2014/main" xmlns="" id="{6BF04D22-6606-4815-9E4B-98C87663C80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98" name="Text Box 3">
          <a:extLst>
            <a:ext uri="{FF2B5EF4-FFF2-40B4-BE49-F238E27FC236}">
              <a16:creationId xmlns:a16="http://schemas.microsoft.com/office/drawing/2014/main" xmlns="" id="{19D22328-B75F-47F9-8F27-B08AF83BBC19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299" name="Text Box 3">
          <a:extLst>
            <a:ext uri="{FF2B5EF4-FFF2-40B4-BE49-F238E27FC236}">
              <a16:creationId xmlns:a16="http://schemas.microsoft.com/office/drawing/2014/main" xmlns="" id="{52531261-E00D-4F01-8D81-345DBD305CB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00" name="Text Box 3">
          <a:extLst>
            <a:ext uri="{FF2B5EF4-FFF2-40B4-BE49-F238E27FC236}">
              <a16:creationId xmlns:a16="http://schemas.microsoft.com/office/drawing/2014/main" xmlns="" id="{A2D99164-887C-499B-AAE4-FCACFEEBE44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01" name="Text Box 3">
          <a:extLst>
            <a:ext uri="{FF2B5EF4-FFF2-40B4-BE49-F238E27FC236}">
              <a16:creationId xmlns:a16="http://schemas.microsoft.com/office/drawing/2014/main" xmlns="" id="{B2602118-29AB-448F-A5D6-0F5FD0B7C4D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02" name="Text Box 3">
          <a:extLst>
            <a:ext uri="{FF2B5EF4-FFF2-40B4-BE49-F238E27FC236}">
              <a16:creationId xmlns:a16="http://schemas.microsoft.com/office/drawing/2014/main" xmlns="" id="{972EB8CA-232B-40C2-98F5-B2042F8EB64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03" name="Text Box 3">
          <a:extLst>
            <a:ext uri="{FF2B5EF4-FFF2-40B4-BE49-F238E27FC236}">
              <a16:creationId xmlns:a16="http://schemas.microsoft.com/office/drawing/2014/main" xmlns="" id="{1934CE30-07F2-4847-902E-4DE8A93B5EAE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04" name="Text Box 3">
          <a:extLst>
            <a:ext uri="{FF2B5EF4-FFF2-40B4-BE49-F238E27FC236}">
              <a16:creationId xmlns:a16="http://schemas.microsoft.com/office/drawing/2014/main" xmlns="" id="{4A1B1547-D856-4BBA-B5C8-6C71E65D9A1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05" name="Text Box 3">
          <a:extLst>
            <a:ext uri="{FF2B5EF4-FFF2-40B4-BE49-F238E27FC236}">
              <a16:creationId xmlns:a16="http://schemas.microsoft.com/office/drawing/2014/main" xmlns="" id="{2CB81D3A-9868-4975-9686-4F434CEAC07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06" name="Text Box 3">
          <a:extLst>
            <a:ext uri="{FF2B5EF4-FFF2-40B4-BE49-F238E27FC236}">
              <a16:creationId xmlns:a16="http://schemas.microsoft.com/office/drawing/2014/main" xmlns="" id="{60D941C2-A92B-428B-B2DC-69D6A68AAE0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07" name="Text Box 3">
          <a:extLst>
            <a:ext uri="{FF2B5EF4-FFF2-40B4-BE49-F238E27FC236}">
              <a16:creationId xmlns:a16="http://schemas.microsoft.com/office/drawing/2014/main" xmlns="" id="{15E6F619-D4C8-406F-90E2-1D0FA763492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08" name="Text Box 3">
          <a:extLst>
            <a:ext uri="{FF2B5EF4-FFF2-40B4-BE49-F238E27FC236}">
              <a16:creationId xmlns:a16="http://schemas.microsoft.com/office/drawing/2014/main" xmlns="" id="{157AC062-38D0-4FEE-80AD-C7AEE5EBB4D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09" name="Text Box 3">
          <a:extLst>
            <a:ext uri="{FF2B5EF4-FFF2-40B4-BE49-F238E27FC236}">
              <a16:creationId xmlns:a16="http://schemas.microsoft.com/office/drawing/2014/main" xmlns="" id="{CDB457E9-DB12-4B4E-A72E-A687C6A1630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10" name="Text Box 3">
          <a:extLst>
            <a:ext uri="{FF2B5EF4-FFF2-40B4-BE49-F238E27FC236}">
              <a16:creationId xmlns:a16="http://schemas.microsoft.com/office/drawing/2014/main" xmlns="" id="{B552716A-BC0A-4761-908C-67D89AA1A65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11" name="Text Box 3">
          <a:extLst>
            <a:ext uri="{FF2B5EF4-FFF2-40B4-BE49-F238E27FC236}">
              <a16:creationId xmlns:a16="http://schemas.microsoft.com/office/drawing/2014/main" xmlns="" id="{95CA39B3-D926-4A96-B28B-E26040540CE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12" name="Text Box 3">
          <a:extLst>
            <a:ext uri="{FF2B5EF4-FFF2-40B4-BE49-F238E27FC236}">
              <a16:creationId xmlns:a16="http://schemas.microsoft.com/office/drawing/2014/main" xmlns="" id="{438435F2-89E8-4E14-8A38-FFAF66F7DD4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13" name="Text Box 3">
          <a:extLst>
            <a:ext uri="{FF2B5EF4-FFF2-40B4-BE49-F238E27FC236}">
              <a16:creationId xmlns:a16="http://schemas.microsoft.com/office/drawing/2014/main" xmlns="" id="{B77B12FB-3512-4725-9A28-0F2191E99C1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14" name="Text Box 3">
          <a:extLst>
            <a:ext uri="{FF2B5EF4-FFF2-40B4-BE49-F238E27FC236}">
              <a16:creationId xmlns:a16="http://schemas.microsoft.com/office/drawing/2014/main" xmlns="" id="{F524FA3A-D44B-49D1-A41E-E78C94ED141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15" name="Text Box 3">
          <a:extLst>
            <a:ext uri="{FF2B5EF4-FFF2-40B4-BE49-F238E27FC236}">
              <a16:creationId xmlns:a16="http://schemas.microsoft.com/office/drawing/2014/main" xmlns="" id="{818C2A65-5CCD-436F-8805-C7660C533D9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16" name="Text Box 3">
          <a:extLst>
            <a:ext uri="{FF2B5EF4-FFF2-40B4-BE49-F238E27FC236}">
              <a16:creationId xmlns:a16="http://schemas.microsoft.com/office/drawing/2014/main" xmlns="" id="{7FD2DF98-84C0-4FE1-8A04-FE22487FF54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17" name="Text Box 3">
          <a:extLst>
            <a:ext uri="{FF2B5EF4-FFF2-40B4-BE49-F238E27FC236}">
              <a16:creationId xmlns:a16="http://schemas.microsoft.com/office/drawing/2014/main" xmlns="" id="{E1EB6558-24AA-483A-8858-DF33AEC5827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18" name="Text Box 3">
          <a:extLst>
            <a:ext uri="{FF2B5EF4-FFF2-40B4-BE49-F238E27FC236}">
              <a16:creationId xmlns:a16="http://schemas.microsoft.com/office/drawing/2014/main" xmlns="" id="{E74E4164-0B3F-448E-88BB-AAEC4186450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19" name="Text Box 3">
          <a:extLst>
            <a:ext uri="{FF2B5EF4-FFF2-40B4-BE49-F238E27FC236}">
              <a16:creationId xmlns:a16="http://schemas.microsoft.com/office/drawing/2014/main" xmlns="" id="{4FA49DE0-29DB-48CA-8F7A-18D8561BF4F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20" name="Text Box 3">
          <a:extLst>
            <a:ext uri="{FF2B5EF4-FFF2-40B4-BE49-F238E27FC236}">
              <a16:creationId xmlns:a16="http://schemas.microsoft.com/office/drawing/2014/main" xmlns="" id="{8B0D5C1D-C34A-4118-9B03-5FDA6BD7C83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21" name="Text Box 3">
          <a:extLst>
            <a:ext uri="{FF2B5EF4-FFF2-40B4-BE49-F238E27FC236}">
              <a16:creationId xmlns:a16="http://schemas.microsoft.com/office/drawing/2014/main" xmlns="" id="{CE5BD264-FFA2-47E1-A2F1-6BFC0A14AC5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22" name="Text Box 3">
          <a:extLst>
            <a:ext uri="{FF2B5EF4-FFF2-40B4-BE49-F238E27FC236}">
              <a16:creationId xmlns:a16="http://schemas.microsoft.com/office/drawing/2014/main" xmlns="" id="{CED10A19-EC27-4E67-A7ED-FBF11AFA659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23" name="Text Box 3">
          <a:extLst>
            <a:ext uri="{FF2B5EF4-FFF2-40B4-BE49-F238E27FC236}">
              <a16:creationId xmlns:a16="http://schemas.microsoft.com/office/drawing/2014/main" xmlns="" id="{6F7C203D-6557-43C4-B9C4-4ABAF3A9C999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24" name="Text Box 3">
          <a:extLst>
            <a:ext uri="{FF2B5EF4-FFF2-40B4-BE49-F238E27FC236}">
              <a16:creationId xmlns:a16="http://schemas.microsoft.com/office/drawing/2014/main" xmlns="" id="{19FB71A3-96CE-47E6-A923-65E9CF9CF57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25" name="Text Box 3">
          <a:extLst>
            <a:ext uri="{FF2B5EF4-FFF2-40B4-BE49-F238E27FC236}">
              <a16:creationId xmlns:a16="http://schemas.microsoft.com/office/drawing/2014/main" xmlns="" id="{ECFDDFA4-F407-4090-B707-DE763671618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26" name="Text Box 3">
          <a:extLst>
            <a:ext uri="{FF2B5EF4-FFF2-40B4-BE49-F238E27FC236}">
              <a16:creationId xmlns:a16="http://schemas.microsoft.com/office/drawing/2014/main" xmlns="" id="{F5285191-1F19-466A-8E07-4787D7F1BBD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27" name="Text Box 3">
          <a:extLst>
            <a:ext uri="{FF2B5EF4-FFF2-40B4-BE49-F238E27FC236}">
              <a16:creationId xmlns:a16="http://schemas.microsoft.com/office/drawing/2014/main" xmlns="" id="{EEE91A07-599A-4AC6-AA55-B0CAC569CC3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28" name="Text Box 3">
          <a:extLst>
            <a:ext uri="{FF2B5EF4-FFF2-40B4-BE49-F238E27FC236}">
              <a16:creationId xmlns:a16="http://schemas.microsoft.com/office/drawing/2014/main" xmlns="" id="{53BE96C7-5B4B-427F-86EA-802AA4E0C19A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29" name="Text Box 3">
          <a:extLst>
            <a:ext uri="{FF2B5EF4-FFF2-40B4-BE49-F238E27FC236}">
              <a16:creationId xmlns:a16="http://schemas.microsoft.com/office/drawing/2014/main" xmlns="" id="{E14BBF54-2960-4762-B128-B453F2F36FAA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30" name="Text Box 3">
          <a:extLst>
            <a:ext uri="{FF2B5EF4-FFF2-40B4-BE49-F238E27FC236}">
              <a16:creationId xmlns:a16="http://schemas.microsoft.com/office/drawing/2014/main" xmlns="" id="{E81B197A-9628-473F-9701-EC00A5BC300D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31" name="Text Box 3">
          <a:extLst>
            <a:ext uri="{FF2B5EF4-FFF2-40B4-BE49-F238E27FC236}">
              <a16:creationId xmlns:a16="http://schemas.microsoft.com/office/drawing/2014/main" xmlns="" id="{2C5F6327-0F6B-4DCD-BFA3-E7C6494AA93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32" name="Text Box 3">
          <a:extLst>
            <a:ext uri="{FF2B5EF4-FFF2-40B4-BE49-F238E27FC236}">
              <a16:creationId xmlns:a16="http://schemas.microsoft.com/office/drawing/2014/main" xmlns="" id="{4D6D20AF-8D8E-45B1-9246-622DA80D9EC2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33" name="Text Box 3">
          <a:extLst>
            <a:ext uri="{FF2B5EF4-FFF2-40B4-BE49-F238E27FC236}">
              <a16:creationId xmlns:a16="http://schemas.microsoft.com/office/drawing/2014/main" xmlns="" id="{47A62805-2394-403B-A2C8-D64687326B71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34" name="Text Box 3">
          <a:extLst>
            <a:ext uri="{FF2B5EF4-FFF2-40B4-BE49-F238E27FC236}">
              <a16:creationId xmlns:a16="http://schemas.microsoft.com/office/drawing/2014/main" xmlns="" id="{7D13AFF4-451A-4873-B69E-95E7AA5E55A2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35" name="Text Box 3">
          <a:extLst>
            <a:ext uri="{FF2B5EF4-FFF2-40B4-BE49-F238E27FC236}">
              <a16:creationId xmlns:a16="http://schemas.microsoft.com/office/drawing/2014/main" xmlns="" id="{B098EBFB-A9F4-44DF-A83A-12E2061DB3CF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36" name="Text Box 3">
          <a:extLst>
            <a:ext uri="{FF2B5EF4-FFF2-40B4-BE49-F238E27FC236}">
              <a16:creationId xmlns:a16="http://schemas.microsoft.com/office/drawing/2014/main" xmlns="" id="{F0130D01-ABED-4D03-A2FF-83C09503ABBF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37" name="Text Box 3">
          <a:extLst>
            <a:ext uri="{FF2B5EF4-FFF2-40B4-BE49-F238E27FC236}">
              <a16:creationId xmlns:a16="http://schemas.microsoft.com/office/drawing/2014/main" xmlns="" id="{A454B3BB-1B6F-41C0-85A6-51FF45649226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38" name="Text Box 3">
          <a:extLst>
            <a:ext uri="{FF2B5EF4-FFF2-40B4-BE49-F238E27FC236}">
              <a16:creationId xmlns:a16="http://schemas.microsoft.com/office/drawing/2014/main" xmlns="" id="{7D3B94CB-F7C1-4000-B0C6-459E829F551F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39" name="Text Box 3">
          <a:extLst>
            <a:ext uri="{FF2B5EF4-FFF2-40B4-BE49-F238E27FC236}">
              <a16:creationId xmlns:a16="http://schemas.microsoft.com/office/drawing/2014/main" xmlns="" id="{8A5B06F0-ADCB-4726-A91F-7AA1736A8108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40" name="Text Box 3">
          <a:extLst>
            <a:ext uri="{FF2B5EF4-FFF2-40B4-BE49-F238E27FC236}">
              <a16:creationId xmlns:a16="http://schemas.microsoft.com/office/drawing/2014/main" xmlns="" id="{DAB192C5-103D-421C-A58B-663E47A872D7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41" name="Text Box 3">
          <a:extLst>
            <a:ext uri="{FF2B5EF4-FFF2-40B4-BE49-F238E27FC236}">
              <a16:creationId xmlns:a16="http://schemas.microsoft.com/office/drawing/2014/main" xmlns="" id="{8974EAEA-28B0-4F65-BA19-F93B1ACE0926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42" name="Text Box 3">
          <a:extLst>
            <a:ext uri="{FF2B5EF4-FFF2-40B4-BE49-F238E27FC236}">
              <a16:creationId xmlns:a16="http://schemas.microsoft.com/office/drawing/2014/main" xmlns="" id="{21C61A89-B5D7-409F-AFC9-3A603A8EE638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43" name="Text Box 3">
          <a:extLst>
            <a:ext uri="{FF2B5EF4-FFF2-40B4-BE49-F238E27FC236}">
              <a16:creationId xmlns:a16="http://schemas.microsoft.com/office/drawing/2014/main" xmlns="" id="{01914F40-2494-4D4D-A269-9618E35F0D13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44" name="Text Box 3">
          <a:extLst>
            <a:ext uri="{FF2B5EF4-FFF2-40B4-BE49-F238E27FC236}">
              <a16:creationId xmlns:a16="http://schemas.microsoft.com/office/drawing/2014/main" xmlns="" id="{513A2D16-0598-4205-97F0-FA6418794AE3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45" name="Text Box 3">
          <a:extLst>
            <a:ext uri="{FF2B5EF4-FFF2-40B4-BE49-F238E27FC236}">
              <a16:creationId xmlns:a16="http://schemas.microsoft.com/office/drawing/2014/main" xmlns="" id="{37C4CB49-E4E2-4D7F-9650-AB691E42E1C8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46" name="Text Box 3">
          <a:extLst>
            <a:ext uri="{FF2B5EF4-FFF2-40B4-BE49-F238E27FC236}">
              <a16:creationId xmlns:a16="http://schemas.microsoft.com/office/drawing/2014/main" xmlns="" id="{5C3C4D9B-6955-424B-8EC8-695E8BC55100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47" name="Text Box 3">
          <a:extLst>
            <a:ext uri="{FF2B5EF4-FFF2-40B4-BE49-F238E27FC236}">
              <a16:creationId xmlns:a16="http://schemas.microsoft.com/office/drawing/2014/main" xmlns="" id="{279D8351-264F-4E85-A23C-9FBA9A54235D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48" name="Text Box 3">
          <a:extLst>
            <a:ext uri="{FF2B5EF4-FFF2-40B4-BE49-F238E27FC236}">
              <a16:creationId xmlns:a16="http://schemas.microsoft.com/office/drawing/2014/main" xmlns="" id="{08A4E93D-073C-451F-9441-712B16BCC380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49" name="Text Box 3">
          <a:extLst>
            <a:ext uri="{FF2B5EF4-FFF2-40B4-BE49-F238E27FC236}">
              <a16:creationId xmlns:a16="http://schemas.microsoft.com/office/drawing/2014/main" xmlns="" id="{054C7D2C-E4B4-4CC9-9FC9-A44143261A91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50" name="Text Box 3">
          <a:extLst>
            <a:ext uri="{FF2B5EF4-FFF2-40B4-BE49-F238E27FC236}">
              <a16:creationId xmlns:a16="http://schemas.microsoft.com/office/drawing/2014/main" xmlns="" id="{2ABF89B8-7890-45A1-9940-3E9FDFEA59E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51" name="Text Box 3">
          <a:extLst>
            <a:ext uri="{FF2B5EF4-FFF2-40B4-BE49-F238E27FC236}">
              <a16:creationId xmlns:a16="http://schemas.microsoft.com/office/drawing/2014/main" xmlns="" id="{EB040E41-6D2D-472E-BF22-7A47D78AC093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52" name="Text Box 3">
          <a:extLst>
            <a:ext uri="{FF2B5EF4-FFF2-40B4-BE49-F238E27FC236}">
              <a16:creationId xmlns:a16="http://schemas.microsoft.com/office/drawing/2014/main" xmlns="" id="{2AC5891A-A14D-48D5-A9D2-7DAD60E3D71A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53" name="Text Box 3">
          <a:extLst>
            <a:ext uri="{FF2B5EF4-FFF2-40B4-BE49-F238E27FC236}">
              <a16:creationId xmlns:a16="http://schemas.microsoft.com/office/drawing/2014/main" xmlns="" id="{6B4C1F4E-6658-4C8D-AB2B-02313522A702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54" name="Text Box 3">
          <a:extLst>
            <a:ext uri="{FF2B5EF4-FFF2-40B4-BE49-F238E27FC236}">
              <a16:creationId xmlns:a16="http://schemas.microsoft.com/office/drawing/2014/main" xmlns="" id="{BF7831CA-1F26-401A-9B2A-50463DF78251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55" name="Text Box 3">
          <a:extLst>
            <a:ext uri="{FF2B5EF4-FFF2-40B4-BE49-F238E27FC236}">
              <a16:creationId xmlns:a16="http://schemas.microsoft.com/office/drawing/2014/main" xmlns="" id="{BD0DBB5F-FE11-4967-99BF-E8BC3B58389F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56" name="Text Box 3">
          <a:extLst>
            <a:ext uri="{FF2B5EF4-FFF2-40B4-BE49-F238E27FC236}">
              <a16:creationId xmlns:a16="http://schemas.microsoft.com/office/drawing/2014/main" xmlns="" id="{6370518F-2FCB-40EA-8FAA-DDEC0DC2796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57" name="Text Box 3">
          <a:extLst>
            <a:ext uri="{FF2B5EF4-FFF2-40B4-BE49-F238E27FC236}">
              <a16:creationId xmlns:a16="http://schemas.microsoft.com/office/drawing/2014/main" xmlns="" id="{4E70A755-3DB0-44C1-8B63-B360D8E60A9C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58" name="Text Box 3">
          <a:extLst>
            <a:ext uri="{FF2B5EF4-FFF2-40B4-BE49-F238E27FC236}">
              <a16:creationId xmlns:a16="http://schemas.microsoft.com/office/drawing/2014/main" xmlns="" id="{D9538B64-0328-4F90-BEA7-BD3C52CBE0C0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59" name="Text Box 3">
          <a:extLst>
            <a:ext uri="{FF2B5EF4-FFF2-40B4-BE49-F238E27FC236}">
              <a16:creationId xmlns:a16="http://schemas.microsoft.com/office/drawing/2014/main" xmlns="" id="{1CBF753B-5070-4B69-B856-26411F5535F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60" name="Text Box 3">
          <a:extLst>
            <a:ext uri="{FF2B5EF4-FFF2-40B4-BE49-F238E27FC236}">
              <a16:creationId xmlns:a16="http://schemas.microsoft.com/office/drawing/2014/main" xmlns="" id="{D85F7CF1-DEBF-4FA4-A2DC-3387B8649064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61" name="Text Box 3">
          <a:extLst>
            <a:ext uri="{FF2B5EF4-FFF2-40B4-BE49-F238E27FC236}">
              <a16:creationId xmlns:a16="http://schemas.microsoft.com/office/drawing/2014/main" xmlns="" id="{C5EFDFF6-2601-41BA-BD19-A17AAE09724D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62" name="Text Box 3">
          <a:extLst>
            <a:ext uri="{FF2B5EF4-FFF2-40B4-BE49-F238E27FC236}">
              <a16:creationId xmlns:a16="http://schemas.microsoft.com/office/drawing/2014/main" xmlns="" id="{7C1CBE26-FE5B-4FC4-A661-AE46E1B50D2F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63" name="Text Box 3">
          <a:extLst>
            <a:ext uri="{FF2B5EF4-FFF2-40B4-BE49-F238E27FC236}">
              <a16:creationId xmlns:a16="http://schemas.microsoft.com/office/drawing/2014/main" xmlns="" id="{DA7012B1-A14F-4A57-A0C8-9497683E9193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64" name="Text Box 3">
          <a:extLst>
            <a:ext uri="{FF2B5EF4-FFF2-40B4-BE49-F238E27FC236}">
              <a16:creationId xmlns:a16="http://schemas.microsoft.com/office/drawing/2014/main" xmlns="" id="{B5358DAE-E74E-40A7-83E3-381691F9F14E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637</xdr:row>
      <xdr:rowOff>0</xdr:rowOff>
    </xdr:from>
    <xdr:ext cx="563880" cy="293671"/>
    <xdr:sp macro="" textlink="">
      <xdr:nvSpPr>
        <xdr:cNvPr id="5365" name="Text Box 3">
          <a:extLst>
            <a:ext uri="{FF2B5EF4-FFF2-40B4-BE49-F238E27FC236}">
              <a16:creationId xmlns:a16="http://schemas.microsoft.com/office/drawing/2014/main" xmlns="" id="{2D5E0CEC-F7B9-4C9F-B518-EE3238DB9605}"/>
            </a:ext>
          </a:extLst>
        </xdr:cNvPr>
        <xdr:cNvSpPr txBox="1">
          <a:spLocks noChangeArrowheads="1"/>
        </xdr:cNvSpPr>
      </xdr:nvSpPr>
      <xdr:spPr bwMode="auto">
        <a:xfrm>
          <a:off x="6236368" y="17854863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67" name="Text Box 3">
          <a:extLst>
            <a:ext uri="{FF2B5EF4-FFF2-40B4-BE49-F238E27FC236}">
              <a16:creationId xmlns:a16="http://schemas.microsoft.com/office/drawing/2014/main" xmlns="" id="{A9DEA681-C063-453D-A68E-332C71A5B8F1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68" name="Text Box 3">
          <a:extLst>
            <a:ext uri="{FF2B5EF4-FFF2-40B4-BE49-F238E27FC236}">
              <a16:creationId xmlns:a16="http://schemas.microsoft.com/office/drawing/2014/main" xmlns="" id="{3A8C1DE0-9E82-4CC5-BC7C-6EAB7E7EBA7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69" name="Text Box 3">
          <a:extLst>
            <a:ext uri="{FF2B5EF4-FFF2-40B4-BE49-F238E27FC236}">
              <a16:creationId xmlns:a16="http://schemas.microsoft.com/office/drawing/2014/main" xmlns="" id="{2AB9F69F-6BB7-448A-9DA6-C676502F30B9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70" name="Text Box 3">
          <a:extLst>
            <a:ext uri="{FF2B5EF4-FFF2-40B4-BE49-F238E27FC236}">
              <a16:creationId xmlns:a16="http://schemas.microsoft.com/office/drawing/2014/main" xmlns="" id="{5B8BD2B3-A691-4208-BF3B-AA69EC6B06AA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71" name="Text Box 3">
          <a:extLst>
            <a:ext uri="{FF2B5EF4-FFF2-40B4-BE49-F238E27FC236}">
              <a16:creationId xmlns:a16="http://schemas.microsoft.com/office/drawing/2014/main" xmlns="" id="{DF5EE238-7FEE-45DE-B805-86D08F59475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72" name="Text Box 3">
          <a:extLst>
            <a:ext uri="{FF2B5EF4-FFF2-40B4-BE49-F238E27FC236}">
              <a16:creationId xmlns:a16="http://schemas.microsoft.com/office/drawing/2014/main" xmlns="" id="{6CEA9A39-8850-4C9F-9B26-A0D9250986F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73" name="Text Box 3">
          <a:extLst>
            <a:ext uri="{FF2B5EF4-FFF2-40B4-BE49-F238E27FC236}">
              <a16:creationId xmlns:a16="http://schemas.microsoft.com/office/drawing/2014/main" xmlns="" id="{A210460F-A67B-4F57-B712-E2205DEE5FF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74" name="Text Box 3">
          <a:extLst>
            <a:ext uri="{FF2B5EF4-FFF2-40B4-BE49-F238E27FC236}">
              <a16:creationId xmlns:a16="http://schemas.microsoft.com/office/drawing/2014/main" xmlns="" id="{5AB9707E-1D28-4722-974C-AED2499888D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75" name="Text Box 3">
          <a:extLst>
            <a:ext uri="{FF2B5EF4-FFF2-40B4-BE49-F238E27FC236}">
              <a16:creationId xmlns:a16="http://schemas.microsoft.com/office/drawing/2014/main" xmlns="" id="{B4698892-7F34-4C86-8966-5AA18032ECF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76" name="Text Box 3">
          <a:extLst>
            <a:ext uri="{FF2B5EF4-FFF2-40B4-BE49-F238E27FC236}">
              <a16:creationId xmlns:a16="http://schemas.microsoft.com/office/drawing/2014/main" xmlns="" id="{FFA3B4B3-099B-4D04-A2BF-80898C92BC6A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77" name="Text Box 3">
          <a:extLst>
            <a:ext uri="{FF2B5EF4-FFF2-40B4-BE49-F238E27FC236}">
              <a16:creationId xmlns:a16="http://schemas.microsoft.com/office/drawing/2014/main" xmlns="" id="{7C3C39C3-C768-45D2-BA27-5E2D39D1BB09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78" name="Text Box 3">
          <a:extLst>
            <a:ext uri="{FF2B5EF4-FFF2-40B4-BE49-F238E27FC236}">
              <a16:creationId xmlns:a16="http://schemas.microsoft.com/office/drawing/2014/main" xmlns="" id="{3941A97C-9275-45E8-A418-512D513ADBB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79" name="Text Box 3">
          <a:extLst>
            <a:ext uri="{FF2B5EF4-FFF2-40B4-BE49-F238E27FC236}">
              <a16:creationId xmlns:a16="http://schemas.microsoft.com/office/drawing/2014/main" xmlns="" id="{4357082D-BA97-473F-BB3A-9FE7E48333F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80" name="Text Box 3">
          <a:extLst>
            <a:ext uri="{FF2B5EF4-FFF2-40B4-BE49-F238E27FC236}">
              <a16:creationId xmlns:a16="http://schemas.microsoft.com/office/drawing/2014/main" xmlns="" id="{3001A6F4-C8DA-4AE3-8BEA-4673236BCB49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81" name="Text Box 3">
          <a:extLst>
            <a:ext uri="{FF2B5EF4-FFF2-40B4-BE49-F238E27FC236}">
              <a16:creationId xmlns:a16="http://schemas.microsoft.com/office/drawing/2014/main" xmlns="" id="{576597DA-C691-4BF3-962A-392DD2369017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82" name="Text Box 3">
          <a:extLst>
            <a:ext uri="{FF2B5EF4-FFF2-40B4-BE49-F238E27FC236}">
              <a16:creationId xmlns:a16="http://schemas.microsoft.com/office/drawing/2014/main" xmlns="" id="{B399595A-ED33-4004-A186-9CC180DA70F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83" name="Text Box 3">
          <a:extLst>
            <a:ext uri="{FF2B5EF4-FFF2-40B4-BE49-F238E27FC236}">
              <a16:creationId xmlns:a16="http://schemas.microsoft.com/office/drawing/2014/main" xmlns="" id="{C2355480-A710-4A7A-9522-A42BFACBC5F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84" name="Text Box 3">
          <a:extLst>
            <a:ext uri="{FF2B5EF4-FFF2-40B4-BE49-F238E27FC236}">
              <a16:creationId xmlns:a16="http://schemas.microsoft.com/office/drawing/2014/main" xmlns="" id="{A1C36B1D-DD29-4EF8-98FD-F837133D4A1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85" name="Text Box 3">
          <a:extLst>
            <a:ext uri="{FF2B5EF4-FFF2-40B4-BE49-F238E27FC236}">
              <a16:creationId xmlns:a16="http://schemas.microsoft.com/office/drawing/2014/main" xmlns="" id="{8CCD83F4-5A44-4187-B0FD-FF54427ECB3A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86" name="Text Box 3">
          <a:extLst>
            <a:ext uri="{FF2B5EF4-FFF2-40B4-BE49-F238E27FC236}">
              <a16:creationId xmlns:a16="http://schemas.microsoft.com/office/drawing/2014/main" xmlns="" id="{4FD2CDE2-8CAC-402D-8303-743AFA9A8E4D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87" name="Text Box 3">
          <a:extLst>
            <a:ext uri="{FF2B5EF4-FFF2-40B4-BE49-F238E27FC236}">
              <a16:creationId xmlns:a16="http://schemas.microsoft.com/office/drawing/2014/main" xmlns="" id="{C4B245F0-8DFD-4FFD-92C4-726EB74E833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88" name="Text Box 3">
          <a:extLst>
            <a:ext uri="{FF2B5EF4-FFF2-40B4-BE49-F238E27FC236}">
              <a16:creationId xmlns:a16="http://schemas.microsoft.com/office/drawing/2014/main" xmlns="" id="{47ABEE11-32AF-41E0-9C76-3FC50B1760A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89" name="Text Box 3">
          <a:extLst>
            <a:ext uri="{FF2B5EF4-FFF2-40B4-BE49-F238E27FC236}">
              <a16:creationId xmlns:a16="http://schemas.microsoft.com/office/drawing/2014/main" xmlns="" id="{9DBFF6BB-6494-4F91-8155-DC7D782BD3A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90" name="Text Box 3">
          <a:extLst>
            <a:ext uri="{FF2B5EF4-FFF2-40B4-BE49-F238E27FC236}">
              <a16:creationId xmlns:a16="http://schemas.microsoft.com/office/drawing/2014/main" xmlns="" id="{DD917540-60CC-49FC-8AC9-F39E0907B17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91" name="Text Box 3">
          <a:extLst>
            <a:ext uri="{FF2B5EF4-FFF2-40B4-BE49-F238E27FC236}">
              <a16:creationId xmlns:a16="http://schemas.microsoft.com/office/drawing/2014/main" xmlns="" id="{B1DDF575-D519-448C-9406-A2F879751DE1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92" name="Text Box 3">
          <a:extLst>
            <a:ext uri="{FF2B5EF4-FFF2-40B4-BE49-F238E27FC236}">
              <a16:creationId xmlns:a16="http://schemas.microsoft.com/office/drawing/2014/main" xmlns="" id="{BBFC43AA-D216-46C8-B19A-470D4249BE5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93" name="Text Box 3">
          <a:extLst>
            <a:ext uri="{FF2B5EF4-FFF2-40B4-BE49-F238E27FC236}">
              <a16:creationId xmlns:a16="http://schemas.microsoft.com/office/drawing/2014/main" xmlns="" id="{4942B873-6BA9-43F6-BEAB-3BF5309BDFE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94" name="Text Box 3">
          <a:extLst>
            <a:ext uri="{FF2B5EF4-FFF2-40B4-BE49-F238E27FC236}">
              <a16:creationId xmlns:a16="http://schemas.microsoft.com/office/drawing/2014/main" xmlns="" id="{28702164-386D-4090-A92D-74D6304015D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95" name="Text Box 3">
          <a:extLst>
            <a:ext uri="{FF2B5EF4-FFF2-40B4-BE49-F238E27FC236}">
              <a16:creationId xmlns:a16="http://schemas.microsoft.com/office/drawing/2014/main" xmlns="" id="{FE213256-2230-4DCA-81B3-E94DFE26E1B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96" name="Text Box 3">
          <a:extLst>
            <a:ext uri="{FF2B5EF4-FFF2-40B4-BE49-F238E27FC236}">
              <a16:creationId xmlns:a16="http://schemas.microsoft.com/office/drawing/2014/main" xmlns="" id="{41B72739-6F42-44FA-B432-D4073897FEA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97" name="Text Box 3">
          <a:extLst>
            <a:ext uri="{FF2B5EF4-FFF2-40B4-BE49-F238E27FC236}">
              <a16:creationId xmlns:a16="http://schemas.microsoft.com/office/drawing/2014/main" xmlns="" id="{414B7EB7-DBAE-42C9-8939-8C7A07CE93A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98" name="Text Box 3">
          <a:extLst>
            <a:ext uri="{FF2B5EF4-FFF2-40B4-BE49-F238E27FC236}">
              <a16:creationId xmlns:a16="http://schemas.microsoft.com/office/drawing/2014/main" xmlns="" id="{F4249C1D-6950-4469-A10F-23ACCAD2CB9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399" name="Text Box 3">
          <a:extLst>
            <a:ext uri="{FF2B5EF4-FFF2-40B4-BE49-F238E27FC236}">
              <a16:creationId xmlns:a16="http://schemas.microsoft.com/office/drawing/2014/main" xmlns="" id="{E363DEC0-AE43-4F6C-BC67-6AC060C14A1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00" name="Text Box 3">
          <a:extLst>
            <a:ext uri="{FF2B5EF4-FFF2-40B4-BE49-F238E27FC236}">
              <a16:creationId xmlns:a16="http://schemas.microsoft.com/office/drawing/2014/main" xmlns="" id="{ABDA51F3-A254-4C82-93E8-DB4463108AA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01" name="Text Box 3">
          <a:extLst>
            <a:ext uri="{FF2B5EF4-FFF2-40B4-BE49-F238E27FC236}">
              <a16:creationId xmlns:a16="http://schemas.microsoft.com/office/drawing/2014/main" xmlns="" id="{07A2AAFA-1D18-4C5D-B456-F3C79B42CD9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02" name="Text Box 3">
          <a:extLst>
            <a:ext uri="{FF2B5EF4-FFF2-40B4-BE49-F238E27FC236}">
              <a16:creationId xmlns:a16="http://schemas.microsoft.com/office/drawing/2014/main" xmlns="" id="{8A539CB1-A486-4C3A-A783-2AF9ACA4451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03" name="Text Box 3">
          <a:extLst>
            <a:ext uri="{FF2B5EF4-FFF2-40B4-BE49-F238E27FC236}">
              <a16:creationId xmlns:a16="http://schemas.microsoft.com/office/drawing/2014/main" xmlns="" id="{D2DDE28C-10A9-444D-A287-73836B04532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04" name="Text Box 3">
          <a:extLst>
            <a:ext uri="{FF2B5EF4-FFF2-40B4-BE49-F238E27FC236}">
              <a16:creationId xmlns:a16="http://schemas.microsoft.com/office/drawing/2014/main" xmlns="" id="{A51F1E23-C7EA-43EE-9E7C-1DC6061F64D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05" name="Text Box 3">
          <a:extLst>
            <a:ext uri="{FF2B5EF4-FFF2-40B4-BE49-F238E27FC236}">
              <a16:creationId xmlns:a16="http://schemas.microsoft.com/office/drawing/2014/main" xmlns="" id="{628AA9DA-81ED-4DFE-961A-137DDD2C75A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06" name="Text Box 3">
          <a:extLst>
            <a:ext uri="{FF2B5EF4-FFF2-40B4-BE49-F238E27FC236}">
              <a16:creationId xmlns:a16="http://schemas.microsoft.com/office/drawing/2014/main" xmlns="" id="{50B48A6C-E690-45FE-90E9-2872E32BD6C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07" name="Text Box 3">
          <a:extLst>
            <a:ext uri="{FF2B5EF4-FFF2-40B4-BE49-F238E27FC236}">
              <a16:creationId xmlns:a16="http://schemas.microsoft.com/office/drawing/2014/main" xmlns="" id="{481EA6D4-1444-4218-B869-E07E41D021F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08" name="Text Box 3">
          <a:extLst>
            <a:ext uri="{FF2B5EF4-FFF2-40B4-BE49-F238E27FC236}">
              <a16:creationId xmlns:a16="http://schemas.microsoft.com/office/drawing/2014/main" xmlns="" id="{76D072F1-1686-4BB3-8FDB-67D92D695F6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09" name="Text Box 3">
          <a:extLst>
            <a:ext uri="{FF2B5EF4-FFF2-40B4-BE49-F238E27FC236}">
              <a16:creationId xmlns:a16="http://schemas.microsoft.com/office/drawing/2014/main" xmlns="" id="{7B169ADF-36A6-4940-8A40-2557A44F8FE7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10" name="Text Box 3">
          <a:extLst>
            <a:ext uri="{FF2B5EF4-FFF2-40B4-BE49-F238E27FC236}">
              <a16:creationId xmlns:a16="http://schemas.microsoft.com/office/drawing/2014/main" xmlns="" id="{A2126193-2505-4436-B157-ACCD67140CF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11" name="Text Box 3">
          <a:extLst>
            <a:ext uri="{FF2B5EF4-FFF2-40B4-BE49-F238E27FC236}">
              <a16:creationId xmlns:a16="http://schemas.microsoft.com/office/drawing/2014/main" xmlns="" id="{2A76A32B-0C66-401E-9448-058E4D5A9B4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12" name="Text Box 3">
          <a:extLst>
            <a:ext uri="{FF2B5EF4-FFF2-40B4-BE49-F238E27FC236}">
              <a16:creationId xmlns:a16="http://schemas.microsoft.com/office/drawing/2014/main" xmlns="" id="{AAEF3126-7876-4010-BD22-707E491F377A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13" name="Text Box 3">
          <a:extLst>
            <a:ext uri="{FF2B5EF4-FFF2-40B4-BE49-F238E27FC236}">
              <a16:creationId xmlns:a16="http://schemas.microsoft.com/office/drawing/2014/main" xmlns="" id="{AE4F7E24-AED2-47FF-B340-59A23D6872D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14" name="Text Box 3">
          <a:extLst>
            <a:ext uri="{FF2B5EF4-FFF2-40B4-BE49-F238E27FC236}">
              <a16:creationId xmlns:a16="http://schemas.microsoft.com/office/drawing/2014/main" xmlns="" id="{4135EC5D-64B2-4937-B136-65D9A24C0FB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15" name="Text Box 3">
          <a:extLst>
            <a:ext uri="{FF2B5EF4-FFF2-40B4-BE49-F238E27FC236}">
              <a16:creationId xmlns:a16="http://schemas.microsoft.com/office/drawing/2014/main" xmlns="" id="{AE5126CF-A321-4C83-8276-C77F999347FA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16" name="Text Box 3">
          <a:extLst>
            <a:ext uri="{FF2B5EF4-FFF2-40B4-BE49-F238E27FC236}">
              <a16:creationId xmlns:a16="http://schemas.microsoft.com/office/drawing/2014/main" xmlns="" id="{4288680D-0C2D-4C9B-90CC-0E8839B99C1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17" name="Text Box 3">
          <a:extLst>
            <a:ext uri="{FF2B5EF4-FFF2-40B4-BE49-F238E27FC236}">
              <a16:creationId xmlns:a16="http://schemas.microsoft.com/office/drawing/2014/main" xmlns="" id="{45300268-2AC7-49E7-806A-79B226CD7F6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18" name="Text Box 3">
          <a:extLst>
            <a:ext uri="{FF2B5EF4-FFF2-40B4-BE49-F238E27FC236}">
              <a16:creationId xmlns:a16="http://schemas.microsoft.com/office/drawing/2014/main" xmlns="" id="{58773DEB-F5EE-4F46-A04E-F5FD90AC32A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19" name="Text Box 3">
          <a:extLst>
            <a:ext uri="{FF2B5EF4-FFF2-40B4-BE49-F238E27FC236}">
              <a16:creationId xmlns:a16="http://schemas.microsoft.com/office/drawing/2014/main" xmlns="" id="{EFE6982E-ACB5-4A14-B46C-41A63044BB2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20" name="Text Box 3">
          <a:extLst>
            <a:ext uri="{FF2B5EF4-FFF2-40B4-BE49-F238E27FC236}">
              <a16:creationId xmlns:a16="http://schemas.microsoft.com/office/drawing/2014/main" xmlns="" id="{F78DFC9A-1C4C-4281-8F67-8DE2BC88888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21" name="Text Box 3">
          <a:extLst>
            <a:ext uri="{FF2B5EF4-FFF2-40B4-BE49-F238E27FC236}">
              <a16:creationId xmlns:a16="http://schemas.microsoft.com/office/drawing/2014/main" xmlns="" id="{9DF250EF-A091-472A-87E8-0C18E35BBE9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22" name="Text Box 3">
          <a:extLst>
            <a:ext uri="{FF2B5EF4-FFF2-40B4-BE49-F238E27FC236}">
              <a16:creationId xmlns:a16="http://schemas.microsoft.com/office/drawing/2014/main" xmlns="" id="{5BB7D060-EB84-4439-B900-83635380FC02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23" name="Text Box 3">
          <a:extLst>
            <a:ext uri="{FF2B5EF4-FFF2-40B4-BE49-F238E27FC236}">
              <a16:creationId xmlns:a16="http://schemas.microsoft.com/office/drawing/2014/main" xmlns="" id="{ACE89E5B-7E6E-42BE-ACBD-CCCEB89F47FD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24" name="Text Box 3">
          <a:extLst>
            <a:ext uri="{FF2B5EF4-FFF2-40B4-BE49-F238E27FC236}">
              <a16:creationId xmlns:a16="http://schemas.microsoft.com/office/drawing/2014/main" xmlns="" id="{79BF1821-4D23-4579-852C-49C679487544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25" name="Text Box 3">
          <a:extLst>
            <a:ext uri="{FF2B5EF4-FFF2-40B4-BE49-F238E27FC236}">
              <a16:creationId xmlns:a16="http://schemas.microsoft.com/office/drawing/2014/main" xmlns="" id="{ADDAFB40-725D-4904-AC34-37FDEA2DA2E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26" name="Text Box 3">
          <a:extLst>
            <a:ext uri="{FF2B5EF4-FFF2-40B4-BE49-F238E27FC236}">
              <a16:creationId xmlns:a16="http://schemas.microsoft.com/office/drawing/2014/main" xmlns="" id="{D8025CEC-1823-4657-B4AD-4EE88DEC4E8D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27" name="Text Box 3">
          <a:extLst>
            <a:ext uri="{FF2B5EF4-FFF2-40B4-BE49-F238E27FC236}">
              <a16:creationId xmlns:a16="http://schemas.microsoft.com/office/drawing/2014/main" xmlns="" id="{BE201D49-B156-4F6B-BF5E-CEAD3645405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28" name="Text Box 3">
          <a:extLst>
            <a:ext uri="{FF2B5EF4-FFF2-40B4-BE49-F238E27FC236}">
              <a16:creationId xmlns:a16="http://schemas.microsoft.com/office/drawing/2014/main" xmlns="" id="{7B317A41-38DD-4022-BAFD-5F7A5A212E9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29" name="Text Box 3">
          <a:extLst>
            <a:ext uri="{FF2B5EF4-FFF2-40B4-BE49-F238E27FC236}">
              <a16:creationId xmlns:a16="http://schemas.microsoft.com/office/drawing/2014/main" xmlns="" id="{261EA263-B595-43C8-9D6F-FFBC1E3D676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30" name="Text Box 3">
          <a:extLst>
            <a:ext uri="{FF2B5EF4-FFF2-40B4-BE49-F238E27FC236}">
              <a16:creationId xmlns:a16="http://schemas.microsoft.com/office/drawing/2014/main" xmlns="" id="{D3953564-BF13-457D-A34B-C712DEB185E8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31" name="Text Box 3">
          <a:extLst>
            <a:ext uri="{FF2B5EF4-FFF2-40B4-BE49-F238E27FC236}">
              <a16:creationId xmlns:a16="http://schemas.microsoft.com/office/drawing/2014/main" xmlns="" id="{BE118092-B394-4A2B-BB01-1F84157154B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32" name="Text Box 3">
          <a:extLst>
            <a:ext uri="{FF2B5EF4-FFF2-40B4-BE49-F238E27FC236}">
              <a16:creationId xmlns:a16="http://schemas.microsoft.com/office/drawing/2014/main" xmlns="" id="{AFE9DC16-233B-4708-85DC-3B01A9AE980C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33" name="Text Box 3">
          <a:extLst>
            <a:ext uri="{FF2B5EF4-FFF2-40B4-BE49-F238E27FC236}">
              <a16:creationId xmlns:a16="http://schemas.microsoft.com/office/drawing/2014/main" xmlns="" id="{2700D1CB-94E5-483E-AC0C-96E7BA7B69D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34" name="Text Box 3">
          <a:extLst>
            <a:ext uri="{FF2B5EF4-FFF2-40B4-BE49-F238E27FC236}">
              <a16:creationId xmlns:a16="http://schemas.microsoft.com/office/drawing/2014/main" xmlns="" id="{C443E642-7AC0-49E9-A5AB-077CB2D7218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35" name="Text Box 3">
          <a:extLst>
            <a:ext uri="{FF2B5EF4-FFF2-40B4-BE49-F238E27FC236}">
              <a16:creationId xmlns:a16="http://schemas.microsoft.com/office/drawing/2014/main" xmlns="" id="{7C5327DD-9EF7-4D6D-92F7-5FFA2D325523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36" name="Text Box 3">
          <a:extLst>
            <a:ext uri="{FF2B5EF4-FFF2-40B4-BE49-F238E27FC236}">
              <a16:creationId xmlns:a16="http://schemas.microsoft.com/office/drawing/2014/main" xmlns="" id="{B5D105E9-7224-44FA-9863-7DE20275458A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37" name="Text Box 3">
          <a:extLst>
            <a:ext uri="{FF2B5EF4-FFF2-40B4-BE49-F238E27FC236}">
              <a16:creationId xmlns:a16="http://schemas.microsoft.com/office/drawing/2014/main" xmlns="" id="{8CF226C3-2061-4444-8A7B-8BEF56C71D0D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38" name="Text Box 3">
          <a:extLst>
            <a:ext uri="{FF2B5EF4-FFF2-40B4-BE49-F238E27FC236}">
              <a16:creationId xmlns:a16="http://schemas.microsoft.com/office/drawing/2014/main" xmlns="" id="{BF8C543A-09E1-497D-9A4D-667A8086641D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39" name="Text Box 3">
          <a:extLst>
            <a:ext uri="{FF2B5EF4-FFF2-40B4-BE49-F238E27FC236}">
              <a16:creationId xmlns:a16="http://schemas.microsoft.com/office/drawing/2014/main" xmlns="" id="{EE2FA7AD-EEFA-4609-8891-9F1BEFA36D97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40" name="Text Box 3">
          <a:extLst>
            <a:ext uri="{FF2B5EF4-FFF2-40B4-BE49-F238E27FC236}">
              <a16:creationId xmlns:a16="http://schemas.microsoft.com/office/drawing/2014/main" xmlns="" id="{AFBF516E-0333-40D3-AA45-5E10EB87C1DF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41" name="Text Box 3">
          <a:extLst>
            <a:ext uri="{FF2B5EF4-FFF2-40B4-BE49-F238E27FC236}">
              <a16:creationId xmlns:a16="http://schemas.microsoft.com/office/drawing/2014/main" xmlns="" id="{E72A2416-F30A-4810-AB65-4C9BDD1F0260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42" name="Text Box 3">
          <a:extLst>
            <a:ext uri="{FF2B5EF4-FFF2-40B4-BE49-F238E27FC236}">
              <a16:creationId xmlns:a16="http://schemas.microsoft.com/office/drawing/2014/main" xmlns="" id="{7B9E2432-39CF-42CB-B22C-47ABBF57C016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43" name="Text Box 3">
          <a:extLst>
            <a:ext uri="{FF2B5EF4-FFF2-40B4-BE49-F238E27FC236}">
              <a16:creationId xmlns:a16="http://schemas.microsoft.com/office/drawing/2014/main" xmlns="" id="{ACC8317B-A588-4E32-B182-DDDBAFFA6145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638</xdr:row>
      <xdr:rowOff>0</xdr:rowOff>
    </xdr:from>
    <xdr:ext cx="563880" cy="293671"/>
    <xdr:sp macro="" textlink="">
      <xdr:nvSpPr>
        <xdr:cNvPr id="5444" name="Text Box 3">
          <a:extLst>
            <a:ext uri="{FF2B5EF4-FFF2-40B4-BE49-F238E27FC236}">
              <a16:creationId xmlns:a16="http://schemas.microsoft.com/office/drawing/2014/main" xmlns="" id="{37C114F3-EF3B-4B1E-A4F9-C4DC751A18FB}"/>
            </a:ext>
          </a:extLst>
        </xdr:cNvPr>
        <xdr:cNvSpPr txBox="1">
          <a:spLocks noChangeArrowheads="1"/>
        </xdr:cNvSpPr>
      </xdr:nvSpPr>
      <xdr:spPr bwMode="auto">
        <a:xfrm>
          <a:off x="6236368" y="178819342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18339"/>
    <xdr:sp macro="" textlink="">
      <xdr:nvSpPr>
        <xdr:cNvPr id="5445" name="Text Box 3">
          <a:extLst>
            <a:ext uri="{FF2B5EF4-FFF2-40B4-BE49-F238E27FC236}">
              <a16:creationId xmlns:a16="http://schemas.microsoft.com/office/drawing/2014/main" xmlns="" id="{47EC4D42-1204-4E01-BC0D-C747C90F5591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18339"/>
    <xdr:sp macro="" textlink="">
      <xdr:nvSpPr>
        <xdr:cNvPr id="5446" name="Text Box 3">
          <a:extLst>
            <a:ext uri="{FF2B5EF4-FFF2-40B4-BE49-F238E27FC236}">
              <a16:creationId xmlns:a16="http://schemas.microsoft.com/office/drawing/2014/main" xmlns="" id="{52B22428-9273-4FB8-978D-3BBBE0E3B7AE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46914"/>
    <xdr:sp macro="" textlink="">
      <xdr:nvSpPr>
        <xdr:cNvPr id="5447" name="Text Box 3">
          <a:extLst>
            <a:ext uri="{FF2B5EF4-FFF2-40B4-BE49-F238E27FC236}">
              <a16:creationId xmlns:a16="http://schemas.microsoft.com/office/drawing/2014/main" xmlns="" id="{0BE0D0C8-9274-45AB-8CE1-3703D7E63919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46914"/>
    <xdr:sp macro="" textlink="">
      <xdr:nvSpPr>
        <xdr:cNvPr id="5448" name="Text Box 3">
          <a:extLst>
            <a:ext uri="{FF2B5EF4-FFF2-40B4-BE49-F238E27FC236}">
              <a16:creationId xmlns:a16="http://schemas.microsoft.com/office/drawing/2014/main" xmlns="" id="{989192EA-015D-4702-AD81-227C36E09937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46914"/>
    <xdr:sp macro="" textlink="">
      <xdr:nvSpPr>
        <xdr:cNvPr id="5449" name="Text Box 3">
          <a:extLst>
            <a:ext uri="{FF2B5EF4-FFF2-40B4-BE49-F238E27FC236}">
              <a16:creationId xmlns:a16="http://schemas.microsoft.com/office/drawing/2014/main" xmlns="" id="{6CB4640E-3E48-4A77-B9AD-3E99801B405C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46914"/>
    <xdr:sp macro="" textlink="">
      <xdr:nvSpPr>
        <xdr:cNvPr id="5450" name="Text Box 3">
          <a:extLst>
            <a:ext uri="{FF2B5EF4-FFF2-40B4-BE49-F238E27FC236}">
              <a16:creationId xmlns:a16="http://schemas.microsoft.com/office/drawing/2014/main" xmlns="" id="{8BEA67C9-BBA7-45FD-96E0-0BF4B7F9A3B1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289764"/>
    <xdr:sp macro="" textlink="">
      <xdr:nvSpPr>
        <xdr:cNvPr id="5451" name="Text Box 3">
          <a:extLst>
            <a:ext uri="{FF2B5EF4-FFF2-40B4-BE49-F238E27FC236}">
              <a16:creationId xmlns:a16="http://schemas.microsoft.com/office/drawing/2014/main" xmlns="" id="{58954C01-E2C0-4200-BD7D-CFF31BAE804B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289764"/>
    <xdr:sp macro="" textlink="">
      <xdr:nvSpPr>
        <xdr:cNvPr id="5452" name="Text Box 3">
          <a:extLst>
            <a:ext uri="{FF2B5EF4-FFF2-40B4-BE49-F238E27FC236}">
              <a16:creationId xmlns:a16="http://schemas.microsoft.com/office/drawing/2014/main" xmlns="" id="{48176601-3C76-4E23-BE1F-B02AA05FF25C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18339"/>
    <xdr:sp macro="" textlink="">
      <xdr:nvSpPr>
        <xdr:cNvPr id="5453" name="Text Box 3">
          <a:extLst>
            <a:ext uri="{FF2B5EF4-FFF2-40B4-BE49-F238E27FC236}">
              <a16:creationId xmlns:a16="http://schemas.microsoft.com/office/drawing/2014/main" xmlns="" id="{64F179E8-9C31-4B3B-8EC7-5FFF1D033F4A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18339"/>
    <xdr:sp macro="" textlink="">
      <xdr:nvSpPr>
        <xdr:cNvPr id="5454" name="Text Box 3">
          <a:extLst>
            <a:ext uri="{FF2B5EF4-FFF2-40B4-BE49-F238E27FC236}">
              <a16:creationId xmlns:a16="http://schemas.microsoft.com/office/drawing/2014/main" xmlns="" id="{3CA1D7E6-8E1B-4401-8636-263683DFAB14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18339"/>
    <xdr:sp macro="" textlink="">
      <xdr:nvSpPr>
        <xdr:cNvPr id="5455" name="Text Box 3">
          <a:extLst>
            <a:ext uri="{FF2B5EF4-FFF2-40B4-BE49-F238E27FC236}">
              <a16:creationId xmlns:a16="http://schemas.microsoft.com/office/drawing/2014/main" xmlns="" id="{5EA296D9-577E-45FF-9121-DE3A8E8253B8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18339"/>
    <xdr:sp macro="" textlink="">
      <xdr:nvSpPr>
        <xdr:cNvPr id="5456" name="Text Box 3">
          <a:extLst>
            <a:ext uri="{FF2B5EF4-FFF2-40B4-BE49-F238E27FC236}">
              <a16:creationId xmlns:a16="http://schemas.microsoft.com/office/drawing/2014/main" xmlns="" id="{7CC48740-885D-4AB3-A516-660D180571B7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18339"/>
    <xdr:sp macro="" textlink="">
      <xdr:nvSpPr>
        <xdr:cNvPr id="5457" name="Text Box 3">
          <a:extLst>
            <a:ext uri="{FF2B5EF4-FFF2-40B4-BE49-F238E27FC236}">
              <a16:creationId xmlns:a16="http://schemas.microsoft.com/office/drawing/2014/main" xmlns="" id="{8666E28B-2107-4572-B0A7-90C2C2BEFDA5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18339"/>
    <xdr:sp macro="" textlink="">
      <xdr:nvSpPr>
        <xdr:cNvPr id="5458" name="Text Box 3">
          <a:extLst>
            <a:ext uri="{FF2B5EF4-FFF2-40B4-BE49-F238E27FC236}">
              <a16:creationId xmlns:a16="http://schemas.microsoft.com/office/drawing/2014/main" xmlns="" id="{A8E6CE91-4264-4655-83C4-39BEDBEDCCD1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46914"/>
    <xdr:sp macro="" textlink="">
      <xdr:nvSpPr>
        <xdr:cNvPr id="5459" name="Text Box 3">
          <a:extLst>
            <a:ext uri="{FF2B5EF4-FFF2-40B4-BE49-F238E27FC236}">
              <a16:creationId xmlns:a16="http://schemas.microsoft.com/office/drawing/2014/main" xmlns="" id="{18EDCEF2-2704-4ECE-BA32-8C77121775BB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46914"/>
    <xdr:sp macro="" textlink="">
      <xdr:nvSpPr>
        <xdr:cNvPr id="5460" name="Text Box 3">
          <a:extLst>
            <a:ext uri="{FF2B5EF4-FFF2-40B4-BE49-F238E27FC236}">
              <a16:creationId xmlns:a16="http://schemas.microsoft.com/office/drawing/2014/main" xmlns="" id="{32AF9DA4-1110-4FBD-BF5B-74541254A40B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46914"/>
    <xdr:sp macro="" textlink="">
      <xdr:nvSpPr>
        <xdr:cNvPr id="5461" name="Text Box 3">
          <a:extLst>
            <a:ext uri="{FF2B5EF4-FFF2-40B4-BE49-F238E27FC236}">
              <a16:creationId xmlns:a16="http://schemas.microsoft.com/office/drawing/2014/main" xmlns="" id="{9BD4D46A-C4B7-4008-827C-FCB96CD409F8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46914"/>
    <xdr:sp macro="" textlink="">
      <xdr:nvSpPr>
        <xdr:cNvPr id="5462" name="Text Box 3">
          <a:extLst>
            <a:ext uri="{FF2B5EF4-FFF2-40B4-BE49-F238E27FC236}">
              <a16:creationId xmlns:a16="http://schemas.microsoft.com/office/drawing/2014/main" xmlns="" id="{75395705-4E77-4661-8FF1-7990C976E499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289764"/>
    <xdr:sp macro="" textlink="">
      <xdr:nvSpPr>
        <xdr:cNvPr id="5463" name="Text Box 3">
          <a:extLst>
            <a:ext uri="{FF2B5EF4-FFF2-40B4-BE49-F238E27FC236}">
              <a16:creationId xmlns:a16="http://schemas.microsoft.com/office/drawing/2014/main" xmlns="" id="{7C024615-8BC5-4E13-85F5-60E9896F7B25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289764"/>
    <xdr:sp macro="" textlink="">
      <xdr:nvSpPr>
        <xdr:cNvPr id="5464" name="Text Box 3">
          <a:extLst>
            <a:ext uri="{FF2B5EF4-FFF2-40B4-BE49-F238E27FC236}">
              <a16:creationId xmlns:a16="http://schemas.microsoft.com/office/drawing/2014/main" xmlns="" id="{43CBD584-B815-4A57-8781-50E2B8EF5F7F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18339"/>
    <xdr:sp macro="" textlink="">
      <xdr:nvSpPr>
        <xdr:cNvPr id="5465" name="Text Box 3">
          <a:extLst>
            <a:ext uri="{FF2B5EF4-FFF2-40B4-BE49-F238E27FC236}">
              <a16:creationId xmlns:a16="http://schemas.microsoft.com/office/drawing/2014/main" xmlns="" id="{EA231C61-37AA-4985-967F-BD14AFBDD461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18339"/>
    <xdr:sp macro="" textlink="">
      <xdr:nvSpPr>
        <xdr:cNvPr id="5466" name="Text Box 3">
          <a:extLst>
            <a:ext uri="{FF2B5EF4-FFF2-40B4-BE49-F238E27FC236}">
              <a16:creationId xmlns:a16="http://schemas.microsoft.com/office/drawing/2014/main" xmlns="" id="{5FEE4690-6C02-471E-86F4-4BD3AB6D9B83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18339"/>
    <xdr:sp macro="" textlink="">
      <xdr:nvSpPr>
        <xdr:cNvPr id="5467" name="Text Box 3">
          <a:extLst>
            <a:ext uri="{FF2B5EF4-FFF2-40B4-BE49-F238E27FC236}">
              <a16:creationId xmlns:a16="http://schemas.microsoft.com/office/drawing/2014/main" xmlns="" id="{E49872C9-E8DB-4BEE-A079-93E185A3B1AC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658</xdr:row>
      <xdr:rowOff>0</xdr:rowOff>
    </xdr:from>
    <xdr:ext cx="6517" cy="318339"/>
    <xdr:sp macro="" textlink="">
      <xdr:nvSpPr>
        <xdr:cNvPr id="5468" name="Text Box 3">
          <a:extLst>
            <a:ext uri="{FF2B5EF4-FFF2-40B4-BE49-F238E27FC236}">
              <a16:creationId xmlns:a16="http://schemas.microsoft.com/office/drawing/2014/main" xmlns="" id="{6CD6E288-F866-4336-B1A0-994F64A57C02}"/>
            </a:ext>
          </a:extLst>
        </xdr:cNvPr>
        <xdr:cNvSpPr txBox="1">
          <a:spLocks noChangeArrowheads="1"/>
        </xdr:cNvSpPr>
      </xdr:nvSpPr>
      <xdr:spPr bwMode="auto">
        <a:xfrm>
          <a:off x="1420729" y="18585781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659</xdr:row>
      <xdr:rowOff>0</xdr:rowOff>
    </xdr:from>
    <xdr:ext cx="6517" cy="318339"/>
    <xdr:sp macro="" textlink="">
      <xdr:nvSpPr>
        <xdr:cNvPr id="5469" name="Text Box 3">
          <a:extLst>
            <a:ext uri="{FF2B5EF4-FFF2-40B4-BE49-F238E27FC236}">
              <a16:creationId xmlns:a16="http://schemas.microsoft.com/office/drawing/2014/main" xmlns="" id="{E2D7BCF1-CC08-4CD8-9287-BA779E5E5E73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659</xdr:row>
      <xdr:rowOff>0</xdr:rowOff>
    </xdr:from>
    <xdr:ext cx="6517" cy="318339"/>
    <xdr:sp macro="" textlink="">
      <xdr:nvSpPr>
        <xdr:cNvPr id="5470" name="Text Box 3">
          <a:extLst>
            <a:ext uri="{FF2B5EF4-FFF2-40B4-BE49-F238E27FC236}">
              <a16:creationId xmlns:a16="http://schemas.microsoft.com/office/drawing/2014/main" xmlns="" id="{930D7AB8-BC87-423C-A942-D932FD9A5209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659</xdr:row>
      <xdr:rowOff>0</xdr:rowOff>
    </xdr:from>
    <xdr:ext cx="6517" cy="346914"/>
    <xdr:sp macro="" textlink="">
      <xdr:nvSpPr>
        <xdr:cNvPr id="5471" name="Text Box 3">
          <a:extLst>
            <a:ext uri="{FF2B5EF4-FFF2-40B4-BE49-F238E27FC236}">
              <a16:creationId xmlns:a16="http://schemas.microsoft.com/office/drawing/2014/main" xmlns="" id="{0ACC6B64-6561-49C3-A333-C86F5AB97D8B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659</xdr:row>
      <xdr:rowOff>0</xdr:rowOff>
    </xdr:from>
    <xdr:ext cx="6517" cy="346914"/>
    <xdr:sp macro="" textlink="">
      <xdr:nvSpPr>
        <xdr:cNvPr id="5472" name="Text Box 3">
          <a:extLst>
            <a:ext uri="{FF2B5EF4-FFF2-40B4-BE49-F238E27FC236}">
              <a16:creationId xmlns:a16="http://schemas.microsoft.com/office/drawing/2014/main" xmlns="" id="{8155AC13-171E-47DF-82E1-62FE6236E2FA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659</xdr:row>
      <xdr:rowOff>0</xdr:rowOff>
    </xdr:from>
    <xdr:ext cx="6517" cy="346914"/>
    <xdr:sp macro="" textlink="">
      <xdr:nvSpPr>
        <xdr:cNvPr id="5473" name="Text Box 3">
          <a:extLst>
            <a:ext uri="{FF2B5EF4-FFF2-40B4-BE49-F238E27FC236}">
              <a16:creationId xmlns:a16="http://schemas.microsoft.com/office/drawing/2014/main" xmlns="" id="{2DAA68A7-C13C-457D-A81F-A18B7E7DCF22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659</xdr:row>
      <xdr:rowOff>0</xdr:rowOff>
    </xdr:from>
    <xdr:ext cx="6517" cy="346914"/>
    <xdr:sp macro="" textlink="">
      <xdr:nvSpPr>
        <xdr:cNvPr id="5474" name="Text Box 3">
          <a:extLst>
            <a:ext uri="{FF2B5EF4-FFF2-40B4-BE49-F238E27FC236}">
              <a16:creationId xmlns:a16="http://schemas.microsoft.com/office/drawing/2014/main" xmlns="" id="{13DDBFDB-5125-4E21-8C76-22A4F53C022B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46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659</xdr:row>
      <xdr:rowOff>0</xdr:rowOff>
    </xdr:from>
    <xdr:ext cx="6517" cy="289764"/>
    <xdr:sp macro="" textlink="">
      <xdr:nvSpPr>
        <xdr:cNvPr id="5475" name="Text Box 3">
          <a:extLst>
            <a:ext uri="{FF2B5EF4-FFF2-40B4-BE49-F238E27FC236}">
              <a16:creationId xmlns:a16="http://schemas.microsoft.com/office/drawing/2014/main" xmlns="" id="{CC26E4EF-DD32-4931-BFBC-1C98312577C7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659</xdr:row>
      <xdr:rowOff>0</xdr:rowOff>
    </xdr:from>
    <xdr:ext cx="6517" cy="289764"/>
    <xdr:sp macro="" textlink="">
      <xdr:nvSpPr>
        <xdr:cNvPr id="5476" name="Text Box 3">
          <a:extLst>
            <a:ext uri="{FF2B5EF4-FFF2-40B4-BE49-F238E27FC236}">
              <a16:creationId xmlns:a16="http://schemas.microsoft.com/office/drawing/2014/main" xmlns="" id="{57CCB52F-C30B-4AD6-8C21-BDBD2147206E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28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659</xdr:row>
      <xdr:rowOff>0</xdr:rowOff>
    </xdr:from>
    <xdr:ext cx="6517" cy="318339"/>
    <xdr:sp macro="" textlink="">
      <xdr:nvSpPr>
        <xdr:cNvPr id="5477" name="Text Box 3">
          <a:extLst>
            <a:ext uri="{FF2B5EF4-FFF2-40B4-BE49-F238E27FC236}">
              <a16:creationId xmlns:a16="http://schemas.microsoft.com/office/drawing/2014/main" xmlns="" id="{E72EA136-215E-4282-81F7-5CC32C42DF23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659</xdr:row>
      <xdr:rowOff>0</xdr:rowOff>
    </xdr:from>
    <xdr:ext cx="6517" cy="318339"/>
    <xdr:sp macro="" textlink="">
      <xdr:nvSpPr>
        <xdr:cNvPr id="5478" name="Text Box 3">
          <a:extLst>
            <a:ext uri="{FF2B5EF4-FFF2-40B4-BE49-F238E27FC236}">
              <a16:creationId xmlns:a16="http://schemas.microsoft.com/office/drawing/2014/main" xmlns="" id="{8E3B3413-46DA-4C0C-87D1-60FE9A3735AB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659</xdr:row>
      <xdr:rowOff>0</xdr:rowOff>
    </xdr:from>
    <xdr:ext cx="6517" cy="318339"/>
    <xdr:sp macro="" textlink="">
      <xdr:nvSpPr>
        <xdr:cNvPr id="5479" name="Text Box 3">
          <a:extLst>
            <a:ext uri="{FF2B5EF4-FFF2-40B4-BE49-F238E27FC236}">
              <a16:creationId xmlns:a16="http://schemas.microsoft.com/office/drawing/2014/main" xmlns="" id="{866AB040-23D0-4F9C-B8D4-6033D71B34F1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3829050</xdr:colOff>
      <xdr:row>659</xdr:row>
      <xdr:rowOff>0</xdr:rowOff>
    </xdr:from>
    <xdr:ext cx="6517" cy="318339"/>
    <xdr:sp macro="" textlink="">
      <xdr:nvSpPr>
        <xdr:cNvPr id="5480" name="Text Box 3">
          <a:extLst>
            <a:ext uri="{FF2B5EF4-FFF2-40B4-BE49-F238E27FC236}">
              <a16:creationId xmlns:a16="http://schemas.microsoft.com/office/drawing/2014/main" xmlns="" id="{C3CA7DBD-54F4-46CD-A4E0-16684F43E24B}"/>
            </a:ext>
          </a:extLst>
        </xdr:cNvPr>
        <xdr:cNvSpPr txBox="1">
          <a:spLocks noChangeArrowheads="1"/>
        </xdr:cNvSpPr>
      </xdr:nvSpPr>
      <xdr:spPr bwMode="auto">
        <a:xfrm>
          <a:off x="1420729" y="186128526"/>
          <a:ext cx="6517" cy="31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28" name="Text Box 3">
          <a:extLst>
            <a:ext uri="{FF2B5EF4-FFF2-40B4-BE49-F238E27FC236}">
              <a16:creationId xmlns:a16="http://schemas.microsoft.com/office/drawing/2014/main" xmlns="" id="{F2BED149-F5C8-4D05-B2CC-7C206152CA1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29" name="Text Box 3">
          <a:extLst>
            <a:ext uri="{FF2B5EF4-FFF2-40B4-BE49-F238E27FC236}">
              <a16:creationId xmlns:a16="http://schemas.microsoft.com/office/drawing/2014/main" xmlns="" id="{1FBBCA75-2411-4637-B78E-502C1CCB3DD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30" name="Text Box 3">
          <a:extLst>
            <a:ext uri="{FF2B5EF4-FFF2-40B4-BE49-F238E27FC236}">
              <a16:creationId xmlns:a16="http://schemas.microsoft.com/office/drawing/2014/main" xmlns="" id="{848D1CB5-863C-41A0-9B3A-5A334AD769F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31" name="Text Box 3">
          <a:extLst>
            <a:ext uri="{FF2B5EF4-FFF2-40B4-BE49-F238E27FC236}">
              <a16:creationId xmlns:a16="http://schemas.microsoft.com/office/drawing/2014/main" xmlns="" id="{ACD458F1-B800-44D4-9EFA-8A837D2E410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32" name="Text Box 3">
          <a:extLst>
            <a:ext uri="{FF2B5EF4-FFF2-40B4-BE49-F238E27FC236}">
              <a16:creationId xmlns:a16="http://schemas.microsoft.com/office/drawing/2014/main" xmlns="" id="{BF8EAB1F-953B-4461-B81B-D9F07B5F551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33" name="Text Box 3">
          <a:extLst>
            <a:ext uri="{FF2B5EF4-FFF2-40B4-BE49-F238E27FC236}">
              <a16:creationId xmlns:a16="http://schemas.microsoft.com/office/drawing/2014/main" xmlns="" id="{08163C3B-74D4-4DFD-BD83-680288BC47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34" name="Text Box 3">
          <a:extLst>
            <a:ext uri="{FF2B5EF4-FFF2-40B4-BE49-F238E27FC236}">
              <a16:creationId xmlns:a16="http://schemas.microsoft.com/office/drawing/2014/main" xmlns="" id="{EDB29487-D836-42ED-B262-BDE016150E4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35" name="Text Box 3">
          <a:extLst>
            <a:ext uri="{FF2B5EF4-FFF2-40B4-BE49-F238E27FC236}">
              <a16:creationId xmlns:a16="http://schemas.microsoft.com/office/drawing/2014/main" xmlns="" id="{581D0043-0912-4E88-885E-343087634F9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36" name="Text Box 3">
          <a:extLst>
            <a:ext uri="{FF2B5EF4-FFF2-40B4-BE49-F238E27FC236}">
              <a16:creationId xmlns:a16="http://schemas.microsoft.com/office/drawing/2014/main" xmlns="" id="{19213C9B-5D4C-49BD-A64E-FABA71FF50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37" name="Text Box 3">
          <a:extLst>
            <a:ext uri="{FF2B5EF4-FFF2-40B4-BE49-F238E27FC236}">
              <a16:creationId xmlns:a16="http://schemas.microsoft.com/office/drawing/2014/main" xmlns="" id="{7F1D7F8B-ACB0-41E6-A6D2-0317D182F6D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38" name="Text Box 3">
          <a:extLst>
            <a:ext uri="{FF2B5EF4-FFF2-40B4-BE49-F238E27FC236}">
              <a16:creationId xmlns:a16="http://schemas.microsoft.com/office/drawing/2014/main" xmlns="" id="{447960A3-6634-49EE-B56B-98527338CDC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39" name="Text Box 3">
          <a:extLst>
            <a:ext uri="{FF2B5EF4-FFF2-40B4-BE49-F238E27FC236}">
              <a16:creationId xmlns:a16="http://schemas.microsoft.com/office/drawing/2014/main" xmlns="" id="{46FD02C3-D9F7-4F51-917D-A5350193ACA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40" name="Text Box 3">
          <a:extLst>
            <a:ext uri="{FF2B5EF4-FFF2-40B4-BE49-F238E27FC236}">
              <a16:creationId xmlns:a16="http://schemas.microsoft.com/office/drawing/2014/main" xmlns="" id="{1F1DB193-A8A8-4382-8A86-43EC915AB15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41" name="Text Box 3">
          <a:extLst>
            <a:ext uri="{FF2B5EF4-FFF2-40B4-BE49-F238E27FC236}">
              <a16:creationId xmlns:a16="http://schemas.microsoft.com/office/drawing/2014/main" xmlns="" id="{0C99F11D-138F-4D07-9513-DFA38761958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42" name="Text Box 3">
          <a:extLst>
            <a:ext uri="{FF2B5EF4-FFF2-40B4-BE49-F238E27FC236}">
              <a16:creationId xmlns:a16="http://schemas.microsoft.com/office/drawing/2014/main" xmlns="" id="{7DE5E528-7203-4247-9494-2C4119D6DF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43" name="Text Box 3">
          <a:extLst>
            <a:ext uri="{FF2B5EF4-FFF2-40B4-BE49-F238E27FC236}">
              <a16:creationId xmlns:a16="http://schemas.microsoft.com/office/drawing/2014/main" xmlns="" id="{D01AE1B2-50F7-4511-B951-62A0E255369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44" name="Text Box 3">
          <a:extLst>
            <a:ext uri="{FF2B5EF4-FFF2-40B4-BE49-F238E27FC236}">
              <a16:creationId xmlns:a16="http://schemas.microsoft.com/office/drawing/2014/main" xmlns="" id="{0C4DBC1F-5A0E-4AF8-95D8-7B0D374E5D5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45" name="Text Box 3">
          <a:extLst>
            <a:ext uri="{FF2B5EF4-FFF2-40B4-BE49-F238E27FC236}">
              <a16:creationId xmlns:a16="http://schemas.microsoft.com/office/drawing/2014/main" xmlns="" id="{2AAF39E2-7C5A-4AD7-B4A9-36B033222A5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46" name="Text Box 3">
          <a:extLst>
            <a:ext uri="{FF2B5EF4-FFF2-40B4-BE49-F238E27FC236}">
              <a16:creationId xmlns:a16="http://schemas.microsoft.com/office/drawing/2014/main" xmlns="" id="{CEC5303F-C949-49B1-A222-D13B79F74F4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47" name="Text Box 3">
          <a:extLst>
            <a:ext uri="{FF2B5EF4-FFF2-40B4-BE49-F238E27FC236}">
              <a16:creationId xmlns:a16="http://schemas.microsoft.com/office/drawing/2014/main" xmlns="" id="{EEDF7BC1-205E-43BC-9D7D-8DD3A2AAC5F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48" name="Text Box 3">
          <a:extLst>
            <a:ext uri="{FF2B5EF4-FFF2-40B4-BE49-F238E27FC236}">
              <a16:creationId xmlns:a16="http://schemas.microsoft.com/office/drawing/2014/main" xmlns="" id="{69C5BDAC-3719-4516-9557-9782147B62B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49" name="Text Box 3">
          <a:extLst>
            <a:ext uri="{FF2B5EF4-FFF2-40B4-BE49-F238E27FC236}">
              <a16:creationId xmlns:a16="http://schemas.microsoft.com/office/drawing/2014/main" xmlns="" id="{86093350-601E-4C60-8474-665E3430D4D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50" name="Text Box 3">
          <a:extLst>
            <a:ext uri="{FF2B5EF4-FFF2-40B4-BE49-F238E27FC236}">
              <a16:creationId xmlns:a16="http://schemas.microsoft.com/office/drawing/2014/main" xmlns="" id="{091D3C17-1C9B-431C-8033-D2025CB4338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51" name="Text Box 3">
          <a:extLst>
            <a:ext uri="{FF2B5EF4-FFF2-40B4-BE49-F238E27FC236}">
              <a16:creationId xmlns:a16="http://schemas.microsoft.com/office/drawing/2014/main" xmlns="" id="{3584B4F6-1D26-409F-9DA2-59013188F64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52" name="Text Box 3">
          <a:extLst>
            <a:ext uri="{FF2B5EF4-FFF2-40B4-BE49-F238E27FC236}">
              <a16:creationId xmlns:a16="http://schemas.microsoft.com/office/drawing/2014/main" xmlns="" id="{25BCC1E7-D3D1-45A9-BE01-0E436083F85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53" name="Text Box 3">
          <a:extLst>
            <a:ext uri="{FF2B5EF4-FFF2-40B4-BE49-F238E27FC236}">
              <a16:creationId xmlns:a16="http://schemas.microsoft.com/office/drawing/2014/main" xmlns="" id="{9C33AA4D-4DF8-4E90-A523-57F3DA8472E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54" name="Text Box 3">
          <a:extLst>
            <a:ext uri="{FF2B5EF4-FFF2-40B4-BE49-F238E27FC236}">
              <a16:creationId xmlns:a16="http://schemas.microsoft.com/office/drawing/2014/main" xmlns="" id="{F4BE7955-9CA1-4B4B-8147-4FB50F370C6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55" name="Text Box 3">
          <a:extLst>
            <a:ext uri="{FF2B5EF4-FFF2-40B4-BE49-F238E27FC236}">
              <a16:creationId xmlns:a16="http://schemas.microsoft.com/office/drawing/2014/main" xmlns="" id="{EDBA9C55-7DED-4A83-83E2-FAC7EF90B38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56" name="Text Box 3">
          <a:extLst>
            <a:ext uri="{FF2B5EF4-FFF2-40B4-BE49-F238E27FC236}">
              <a16:creationId xmlns:a16="http://schemas.microsoft.com/office/drawing/2014/main" xmlns="" id="{C4FD53B4-3EF2-450F-83FD-659970BA8D7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57" name="Text Box 3">
          <a:extLst>
            <a:ext uri="{FF2B5EF4-FFF2-40B4-BE49-F238E27FC236}">
              <a16:creationId xmlns:a16="http://schemas.microsoft.com/office/drawing/2014/main" xmlns="" id="{3CDC032C-9C91-4480-AD56-858023E9939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58" name="Text Box 3">
          <a:extLst>
            <a:ext uri="{FF2B5EF4-FFF2-40B4-BE49-F238E27FC236}">
              <a16:creationId xmlns:a16="http://schemas.microsoft.com/office/drawing/2014/main" xmlns="" id="{8D9ADBBD-955F-422B-833B-D5943BC7001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59" name="Text Box 3">
          <a:extLst>
            <a:ext uri="{FF2B5EF4-FFF2-40B4-BE49-F238E27FC236}">
              <a16:creationId xmlns:a16="http://schemas.microsoft.com/office/drawing/2014/main" xmlns="" id="{188AD146-51C7-4094-B4D1-E8324643270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60" name="Text Box 3">
          <a:extLst>
            <a:ext uri="{FF2B5EF4-FFF2-40B4-BE49-F238E27FC236}">
              <a16:creationId xmlns:a16="http://schemas.microsoft.com/office/drawing/2014/main" xmlns="" id="{1E4A128D-FF86-494B-BDF4-3EEE907C634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61" name="Text Box 3">
          <a:extLst>
            <a:ext uri="{FF2B5EF4-FFF2-40B4-BE49-F238E27FC236}">
              <a16:creationId xmlns:a16="http://schemas.microsoft.com/office/drawing/2014/main" xmlns="" id="{F804C994-E266-4D63-9E3B-08A5E4D4090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62" name="Text Box 3">
          <a:extLst>
            <a:ext uri="{FF2B5EF4-FFF2-40B4-BE49-F238E27FC236}">
              <a16:creationId xmlns:a16="http://schemas.microsoft.com/office/drawing/2014/main" xmlns="" id="{2FD33AEF-412C-4FAB-8230-270848BDD09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63" name="Text Box 3">
          <a:extLst>
            <a:ext uri="{FF2B5EF4-FFF2-40B4-BE49-F238E27FC236}">
              <a16:creationId xmlns:a16="http://schemas.microsoft.com/office/drawing/2014/main" xmlns="" id="{C7567010-09E7-4A8D-B10A-B6C13EE85CC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64" name="Text Box 3">
          <a:extLst>
            <a:ext uri="{FF2B5EF4-FFF2-40B4-BE49-F238E27FC236}">
              <a16:creationId xmlns:a16="http://schemas.microsoft.com/office/drawing/2014/main" xmlns="" id="{85DD8634-C561-4545-81C6-DFCD606C896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65" name="Text Box 3">
          <a:extLst>
            <a:ext uri="{FF2B5EF4-FFF2-40B4-BE49-F238E27FC236}">
              <a16:creationId xmlns:a16="http://schemas.microsoft.com/office/drawing/2014/main" xmlns="" id="{2774815D-6AB0-4E3C-8E04-A4905C0D852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66" name="Text Box 3">
          <a:extLst>
            <a:ext uri="{FF2B5EF4-FFF2-40B4-BE49-F238E27FC236}">
              <a16:creationId xmlns:a16="http://schemas.microsoft.com/office/drawing/2014/main" xmlns="" id="{D4EFD9F1-1358-4B71-B104-AD1ED5BD052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67" name="Text Box 3">
          <a:extLst>
            <a:ext uri="{FF2B5EF4-FFF2-40B4-BE49-F238E27FC236}">
              <a16:creationId xmlns:a16="http://schemas.microsoft.com/office/drawing/2014/main" xmlns="" id="{8AB4E86C-DF3A-490A-9B16-7197DA1B11E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68" name="Text Box 3">
          <a:extLst>
            <a:ext uri="{FF2B5EF4-FFF2-40B4-BE49-F238E27FC236}">
              <a16:creationId xmlns:a16="http://schemas.microsoft.com/office/drawing/2014/main" xmlns="" id="{7635B39A-5748-4FA0-9A43-786C1BF105B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69" name="Text Box 3">
          <a:extLst>
            <a:ext uri="{FF2B5EF4-FFF2-40B4-BE49-F238E27FC236}">
              <a16:creationId xmlns:a16="http://schemas.microsoft.com/office/drawing/2014/main" xmlns="" id="{8676D6E4-3D47-4DE0-B345-FF3B64AF21E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70" name="Text Box 3">
          <a:extLst>
            <a:ext uri="{FF2B5EF4-FFF2-40B4-BE49-F238E27FC236}">
              <a16:creationId xmlns:a16="http://schemas.microsoft.com/office/drawing/2014/main" xmlns="" id="{07B440FE-C5F2-4B9C-987E-A19B8DB85DE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71" name="Text Box 3">
          <a:extLst>
            <a:ext uri="{FF2B5EF4-FFF2-40B4-BE49-F238E27FC236}">
              <a16:creationId xmlns:a16="http://schemas.microsoft.com/office/drawing/2014/main" xmlns="" id="{3F3D0E75-E23D-4E53-9106-4D34AE19B0A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72" name="Text Box 3">
          <a:extLst>
            <a:ext uri="{FF2B5EF4-FFF2-40B4-BE49-F238E27FC236}">
              <a16:creationId xmlns:a16="http://schemas.microsoft.com/office/drawing/2014/main" xmlns="" id="{EBD0766B-CD1F-40DE-8D0C-04B63206E27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73" name="Text Box 3">
          <a:extLst>
            <a:ext uri="{FF2B5EF4-FFF2-40B4-BE49-F238E27FC236}">
              <a16:creationId xmlns:a16="http://schemas.microsoft.com/office/drawing/2014/main" xmlns="" id="{9000DE7F-64DA-4072-9E80-2D431D90BF2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74" name="Text Box 3">
          <a:extLst>
            <a:ext uri="{FF2B5EF4-FFF2-40B4-BE49-F238E27FC236}">
              <a16:creationId xmlns:a16="http://schemas.microsoft.com/office/drawing/2014/main" xmlns="" id="{4DF2C86F-F062-4173-9D2D-F303AB09DBD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75" name="Text Box 3">
          <a:extLst>
            <a:ext uri="{FF2B5EF4-FFF2-40B4-BE49-F238E27FC236}">
              <a16:creationId xmlns:a16="http://schemas.microsoft.com/office/drawing/2014/main" xmlns="" id="{EA1A9F28-011F-4032-A72B-9813F1CD613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76" name="Text Box 3">
          <a:extLst>
            <a:ext uri="{FF2B5EF4-FFF2-40B4-BE49-F238E27FC236}">
              <a16:creationId xmlns:a16="http://schemas.microsoft.com/office/drawing/2014/main" xmlns="" id="{33377AE9-CE03-4276-9517-DC1E8D09FFE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77" name="Text Box 3">
          <a:extLst>
            <a:ext uri="{FF2B5EF4-FFF2-40B4-BE49-F238E27FC236}">
              <a16:creationId xmlns:a16="http://schemas.microsoft.com/office/drawing/2014/main" xmlns="" id="{7773D159-6F59-4552-A1EF-88E00B58ACB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78" name="Text Box 3">
          <a:extLst>
            <a:ext uri="{FF2B5EF4-FFF2-40B4-BE49-F238E27FC236}">
              <a16:creationId xmlns:a16="http://schemas.microsoft.com/office/drawing/2014/main" xmlns="" id="{AAADFF11-22F1-4EB5-87B6-D64A2C10E14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79" name="Text Box 3">
          <a:extLst>
            <a:ext uri="{FF2B5EF4-FFF2-40B4-BE49-F238E27FC236}">
              <a16:creationId xmlns:a16="http://schemas.microsoft.com/office/drawing/2014/main" xmlns="" id="{21E031F2-4440-4110-A8A8-86B307A5DC9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80" name="Text Box 3">
          <a:extLst>
            <a:ext uri="{FF2B5EF4-FFF2-40B4-BE49-F238E27FC236}">
              <a16:creationId xmlns:a16="http://schemas.microsoft.com/office/drawing/2014/main" xmlns="" id="{63CDAA80-24D9-4FFD-BC80-A090250B2BD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81" name="Text Box 3">
          <a:extLst>
            <a:ext uri="{FF2B5EF4-FFF2-40B4-BE49-F238E27FC236}">
              <a16:creationId xmlns:a16="http://schemas.microsoft.com/office/drawing/2014/main" xmlns="" id="{F8E80764-71CA-4264-A3DB-4251EA01EFD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82" name="Text Box 3">
          <a:extLst>
            <a:ext uri="{FF2B5EF4-FFF2-40B4-BE49-F238E27FC236}">
              <a16:creationId xmlns:a16="http://schemas.microsoft.com/office/drawing/2014/main" xmlns="" id="{32DF6611-8EEA-405F-860C-CFBF26B5529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83" name="Text Box 3">
          <a:extLst>
            <a:ext uri="{FF2B5EF4-FFF2-40B4-BE49-F238E27FC236}">
              <a16:creationId xmlns:a16="http://schemas.microsoft.com/office/drawing/2014/main" xmlns="" id="{A12F11EE-CE5C-4D9C-BFB0-E91B137E2E7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84" name="Text Box 3">
          <a:extLst>
            <a:ext uri="{FF2B5EF4-FFF2-40B4-BE49-F238E27FC236}">
              <a16:creationId xmlns:a16="http://schemas.microsoft.com/office/drawing/2014/main" xmlns="" id="{7B7B68A0-1EED-4CA0-9DBE-BAD55F9EF1C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85" name="Text Box 3">
          <a:extLst>
            <a:ext uri="{FF2B5EF4-FFF2-40B4-BE49-F238E27FC236}">
              <a16:creationId xmlns:a16="http://schemas.microsoft.com/office/drawing/2014/main" xmlns="" id="{D7BA0165-2A68-415E-9496-A2BE4F86235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86" name="Text Box 3">
          <a:extLst>
            <a:ext uri="{FF2B5EF4-FFF2-40B4-BE49-F238E27FC236}">
              <a16:creationId xmlns:a16="http://schemas.microsoft.com/office/drawing/2014/main" xmlns="" id="{B1114B5D-958C-4C78-B539-37F1EBD7DD9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87" name="Text Box 3">
          <a:extLst>
            <a:ext uri="{FF2B5EF4-FFF2-40B4-BE49-F238E27FC236}">
              <a16:creationId xmlns:a16="http://schemas.microsoft.com/office/drawing/2014/main" xmlns="" id="{BBAFB3DC-899E-46C3-A8F1-F5A868A9C1B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88" name="Text Box 3">
          <a:extLst>
            <a:ext uri="{FF2B5EF4-FFF2-40B4-BE49-F238E27FC236}">
              <a16:creationId xmlns:a16="http://schemas.microsoft.com/office/drawing/2014/main" xmlns="" id="{32488B57-3B05-4114-9EEB-8B3AD1691CB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89" name="Text Box 3">
          <a:extLst>
            <a:ext uri="{FF2B5EF4-FFF2-40B4-BE49-F238E27FC236}">
              <a16:creationId xmlns:a16="http://schemas.microsoft.com/office/drawing/2014/main" xmlns="" id="{FCABC753-F805-4C08-AE05-54160AA907F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90" name="Text Box 3">
          <a:extLst>
            <a:ext uri="{FF2B5EF4-FFF2-40B4-BE49-F238E27FC236}">
              <a16:creationId xmlns:a16="http://schemas.microsoft.com/office/drawing/2014/main" xmlns="" id="{3A51A866-D154-40B1-AC77-61F02773457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91" name="Text Box 3">
          <a:extLst>
            <a:ext uri="{FF2B5EF4-FFF2-40B4-BE49-F238E27FC236}">
              <a16:creationId xmlns:a16="http://schemas.microsoft.com/office/drawing/2014/main" xmlns="" id="{3811F6CD-14FF-4548-ACB7-8B7CF176F1B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92" name="Text Box 3">
          <a:extLst>
            <a:ext uri="{FF2B5EF4-FFF2-40B4-BE49-F238E27FC236}">
              <a16:creationId xmlns:a16="http://schemas.microsoft.com/office/drawing/2014/main" xmlns="" id="{C64E9B57-E441-407C-86ED-BAFD5583FEC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93" name="Text Box 3">
          <a:extLst>
            <a:ext uri="{FF2B5EF4-FFF2-40B4-BE49-F238E27FC236}">
              <a16:creationId xmlns:a16="http://schemas.microsoft.com/office/drawing/2014/main" xmlns="" id="{73CB91DF-47CD-4D49-BAD3-F806EE4FF77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94" name="Text Box 3">
          <a:extLst>
            <a:ext uri="{FF2B5EF4-FFF2-40B4-BE49-F238E27FC236}">
              <a16:creationId xmlns:a16="http://schemas.microsoft.com/office/drawing/2014/main" xmlns="" id="{B1836E6E-3AFB-4B42-8D31-0D731BE7EAA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95" name="Text Box 3">
          <a:extLst>
            <a:ext uri="{FF2B5EF4-FFF2-40B4-BE49-F238E27FC236}">
              <a16:creationId xmlns:a16="http://schemas.microsoft.com/office/drawing/2014/main" xmlns="" id="{88FE8FF3-78A5-414E-8C8F-A1096F10DF5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96" name="Text Box 3">
          <a:extLst>
            <a:ext uri="{FF2B5EF4-FFF2-40B4-BE49-F238E27FC236}">
              <a16:creationId xmlns:a16="http://schemas.microsoft.com/office/drawing/2014/main" xmlns="" id="{0B4419C4-2619-489A-8BCF-1CDE39AC9F1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97" name="Text Box 3">
          <a:extLst>
            <a:ext uri="{FF2B5EF4-FFF2-40B4-BE49-F238E27FC236}">
              <a16:creationId xmlns:a16="http://schemas.microsoft.com/office/drawing/2014/main" xmlns="" id="{A06737BD-EA3B-4B2B-A6E7-1B90A51463D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698" name="Text Box 3">
          <a:extLst>
            <a:ext uri="{FF2B5EF4-FFF2-40B4-BE49-F238E27FC236}">
              <a16:creationId xmlns:a16="http://schemas.microsoft.com/office/drawing/2014/main" xmlns="" id="{A5E7B03B-D287-47AF-953E-D27072AD9E0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699" name="Text Box 3">
          <a:extLst>
            <a:ext uri="{FF2B5EF4-FFF2-40B4-BE49-F238E27FC236}">
              <a16:creationId xmlns:a16="http://schemas.microsoft.com/office/drawing/2014/main" xmlns="" id="{313295A2-4B0A-4FA5-8C1E-BD7C050A297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00" name="Text Box 3">
          <a:extLst>
            <a:ext uri="{FF2B5EF4-FFF2-40B4-BE49-F238E27FC236}">
              <a16:creationId xmlns:a16="http://schemas.microsoft.com/office/drawing/2014/main" xmlns="" id="{EA4102CB-9F97-46C4-9036-FF7024BB818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01" name="Text Box 3">
          <a:extLst>
            <a:ext uri="{FF2B5EF4-FFF2-40B4-BE49-F238E27FC236}">
              <a16:creationId xmlns:a16="http://schemas.microsoft.com/office/drawing/2014/main" xmlns="" id="{5DE646A1-4D57-4D1B-8349-95B332EFE45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02" name="Text Box 3">
          <a:extLst>
            <a:ext uri="{FF2B5EF4-FFF2-40B4-BE49-F238E27FC236}">
              <a16:creationId xmlns:a16="http://schemas.microsoft.com/office/drawing/2014/main" xmlns="" id="{9FCE86A0-F437-4313-87F6-F77E0B3D448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03" name="Text Box 3">
          <a:extLst>
            <a:ext uri="{FF2B5EF4-FFF2-40B4-BE49-F238E27FC236}">
              <a16:creationId xmlns:a16="http://schemas.microsoft.com/office/drawing/2014/main" xmlns="" id="{046487F0-FA19-4E6D-A902-E3A7E5A3FE9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04" name="Text Box 3">
          <a:extLst>
            <a:ext uri="{FF2B5EF4-FFF2-40B4-BE49-F238E27FC236}">
              <a16:creationId xmlns:a16="http://schemas.microsoft.com/office/drawing/2014/main" xmlns="" id="{02831370-5CE3-4706-B529-B850D59B43E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05" name="Text Box 3">
          <a:extLst>
            <a:ext uri="{FF2B5EF4-FFF2-40B4-BE49-F238E27FC236}">
              <a16:creationId xmlns:a16="http://schemas.microsoft.com/office/drawing/2014/main" xmlns="" id="{2EB8EA4C-D1F9-4285-9CB9-77F7FDAFDB0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06" name="Text Box 3">
          <a:extLst>
            <a:ext uri="{FF2B5EF4-FFF2-40B4-BE49-F238E27FC236}">
              <a16:creationId xmlns:a16="http://schemas.microsoft.com/office/drawing/2014/main" xmlns="" id="{91E53212-66C8-4587-9C54-D684FF0ECDF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07" name="Text Box 3">
          <a:extLst>
            <a:ext uri="{FF2B5EF4-FFF2-40B4-BE49-F238E27FC236}">
              <a16:creationId xmlns:a16="http://schemas.microsoft.com/office/drawing/2014/main" xmlns="" id="{4D0BF1E5-462F-4B50-AE91-5052AE2BFB7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08" name="Text Box 3">
          <a:extLst>
            <a:ext uri="{FF2B5EF4-FFF2-40B4-BE49-F238E27FC236}">
              <a16:creationId xmlns:a16="http://schemas.microsoft.com/office/drawing/2014/main" xmlns="" id="{48946850-DAF8-429E-94D8-CB21D49EBB1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09" name="Text Box 3">
          <a:extLst>
            <a:ext uri="{FF2B5EF4-FFF2-40B4-BE49-F238E27FC236}">
              <a16:creationId xmlns:a16="http://schemas.microsoft.com/office/drawing/2014/main" xmlns="" id="{495C09AB-BF30-45AD-8722-4A8C0FE9189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10" name="Text Box 3">
          <a:extLst>
            <a:ext uri="{FF2B5EF4-FFF2-40B4-BE49-F238E27FC236}">
              <a16:creationId xmlns:a16="http://schemas.microsoft.com/office/drawing/2014/main" xmlns="" id="{01520C63-5E56-4FD8-B30B-949AD2B0D93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11" name="Text Box 3">
          <a:extLst>
            <a:ext uri="{FF2B5EF4-FFF2-40B4-BE49-F238E27FC236}">
              <a16:creationId xmlns:a16="http://schemas.microsoft.com/office/drawing/2014/main" xmlns="" id="{39031F5E-5F77-4889-A7A8-581DF658677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12" name="Text Box 3">
          <a:extLst>
            <a:ext uri="{FF2B5EF4-FFF2-40B4-BE49-F238E27FC236}">
              <a16:creationId xmlns:a16="http://schemas.microsoft.com/office/drawing/2014/main" xmlns="" id="{13E4A23C-BD2E-4E6A-BB51-DF51A73C3DC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13" name="Text Box 3">
          <a:extLst>
            <a:ext uri="{FF2B5EF4-FFF2-40B4-BE49-F238E27FC236}">
              <a16:creationId xmlns:a16="http://schemas.microsoft.com/office/drawing/2014/main" xmlns="" id="{47C8726D-FB20-42C1-8774-8F081B41DA8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14" name="Text Box 3">
          <a:extLst>
            <a:ext uri="{FF2B5EF4-FFF2-40B4-BE49-F238E27FC236}">
              <a16:creationId xmlns:a16="http://schemas.microsoft.com/office/drawing/2014/main" xmlns="" id="{5E9A39A1-3345-48BC-8439-ABA738F0185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715" name="Text Box 3">
          <a:extLst>
            <a:ext uri="{FF2B5EF4-FFF2-40B4-BE49-F238E27FC236}">
              <a16:creationId xmlns:a16="http://schemas.microsoft.com/office/drawing/2014/main" xmlns="" id="{D71071A5-F56F-4FC2-81EE-A9F78B95D42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716" name="Text Box 3">
          <a:extLst>
            <a:ext uri="{FF2B5EF4-FFF2-40B4-BE49-F238E27FC236}">
              <a16:creationId xmlns:a16="http://schemas.microsoft.com/office/drawing/2014/main" xmlns="" id="{CD12E2AC-FB4E-402F-8892-35CC61A8452B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717" name="Text Box 3">
          <a:extLst>
            <a:ext uri="{FF2B5EF4-FFF2-40B4-BE49-F238E27FC236}">
              <a16:creationId xmlns:a16="http://schemas.microsoft.com/office/drawing/2014/main" xmlns="" id="{9891FBD1-0B44-4F02-ACAD-152A8A47ABA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718" name="Text Box 3">
          <a:extLst>
            <a:ext uri="{FF2B5EF4-FFF2-40B4-BE49-F238E27FC236}">
              <a16:creationId xmlns:a16="http://schemas.microsoft.com/office/drawing/2014/main" xmlns="" id="{B6DC63A2-ECAA-4AE5-86C5-3B0D0421ACE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719" name="Text Box 3">
          <a:extLst>
            <a:ext uri="{FF2B5EF4-FFF2-40B4-BE49-F238E27FC236}">
              <a16:creationId xmlns:a16="http://schemas.microsoft.com/office/drawing/2014/main" xmlns="" id="{7132093A-36C4-4989-BC3E-B3BAEE24E57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720" name="Text Box 3">
          <a:extLst>
            <a:ext uri="{FF2B5EF4-FFF2-40B4-BE49-F238E27FC236}">
              <a16:creationId xmlns:a16="http://schemas.microsoft.com/office/drawing/2014/main" xmlns="" id="{49B510A4-B62C-4BDA-A1D2-763574C246A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721" name="Text Box 3">
          <a:extLst>
            <a:ext uri="{FF2B5EF4-FFF2-40B4-BE49-F238E27FC236}">
              <a16:creationId xmlns:a16="http://schemas.microsoft.com/office/drawing/2014/main" xmlns="" id="{F79AC986-F974-4FDF-BBDD-FAC7CE13AF9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722" name="Text Box 3">
          <a:extLst>
            <a:ext uri="{FF2B5EF4-FFF2-40B4-BE49-F238E27FC236}">
              <a16:creationId xmlns:a16="http://schemas.microsoft.com/office/drawing/2014/main" xmlns="" id="{E7E6C943-31E9-4976-9906-3F909166F016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723" name="Text Box 3">
          <a:extLst>
            <a:ext uri="{FF2B5EF4-FFF2-40B4-BE49-F238E27FC236}">
              <a16:creationId xmlns:a16="http://schemas.microsoft.com/office/drawing/2014/main" xmlns="" id="{5C182F79-332B-49D5-AAF1-3496055990F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724" name="Text Box 3">
          <a:extLst>
            <a:ext uri="{FF2B5EF4-FFF2-40B4-BE49-F238E27FC236}">
              <a16:creationId xmlns:a16="http://schemas.microsoft.com/office/drawing/2014/main" xmlns="" id="{93045B9E-FCD2-4114-826F-8A4962A3BC7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725" name="Text Box 3">
          <a:extLst>
            <a:ext uri="{FF2B5EF4-FFF2-40B4-BE49-F238E27FC236}">
              <a16:creationId xmlns:a16="http://schemas.microsoft.com/office/drawing/2014/main" xmlns="" id="{2BB457EA-5F29-459D-8A62-10B52D107C7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726" name="Text Box 3">
          <a:extLst>
            <a:ext uri="{FF2B5EF4-FFF2-40B4-BE49-F238E27FC236}">
              <a16:creationId xmlns:a16="http://schemas.microsoft.com/office/drawing/2014/main" xmlns="" id="{90050B27-4ACB-49D0-B458-A13A13FA6521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727" name="Text Box 3">
          <a:extLst>
            <a:ext uri="{FF2B5EF4-FFF2-40B4-BE49-F238E27FC236}">
              <a16:creationId xmlns:a16="http://schemas.microsoft.com/office/drawing/2014/main" xmlns="" id="{CAB70359-D959-4869-9E4E-91647683375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28" name="Text Box 3">
          <a:extLst>
            <a:ext uri="{FF2B5EF4-FFF2-40B4-BE49-F238E27FC236}">
              <a16:creationId xmlns:a16="http://schemas.microsoft.com/office/drawing/2014/main" xmlns="" id="{43F98950-488F-44CD-A012-301CA1B5C1C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29" name="Text Box 3">
          <a:extLst>
            <a:ext uri="{FF2B5EF4-FFF2-40B4-BE49-F238E27FC236}">
              <a16:creationId xmlns:a16="http://schemas.microsoft.com/office/drawing/2014/main" xmlns="" id="{35F38DE3-D9EE-440C-9DA1-F5E65402491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30" name="Text Box 3">
          <a:extLst>
            <a:ext uri="{FF2B5EF4-FFF2-40B4-BE49-F238E27FC236}">
              <a16:creationId xmlns:a16="http://schemas.microsoft.com/office/drawing/2014/main" xmlns="" id="{6B016A34-6743-46C8-BE64-9B99CD33284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31" name="Text Box 3">
          <a:extLst>
            <a:ext uri="{FF2B5EF4-FFF2-40B4-BE49-F238E27FC236}">
              <a16:creationId xmlns:a16="http://schemas.microsoft.com/office/drawing/2014/main" xmlns="" id="{F74348A4-C9F9-4156-83B7-38FEB70F940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32" name="Text Box 3">
          <a:extLst>
            <a:ext uri="{FF2B5EF4-FFF2-40B4-BE49-F238E27FC236}">
              <a16:creationId xmlns:a16="http://schemas.microsoft.com/office/drawing/2014/main" xmlns="" id="{D5115122-3488-4442-89BF-4FADB525A14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33" name="Text Box 3">
          <a:extLst>
            <a:ext uri="{FF2B5EF4-FFF2-40B4-BE49-F238E27FC236}">
              <a16:creationId xmlns:a16="http://schemas.microsoft.com/office/drawing/2014/main" xmlns="" id="{B598171B-8DF2-4A89-BB93-206AC751889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34" name="Text Box 3">
          <a:extLst>
            <a:ext uri="{FF2B5EF4-FFF2-40B4-BE49-F238E27FC236}">
              <a16:creationId xmlns:a16="http://schemas.microsoft.com/office/drawing/2014/main" xmlns="" id="{D9F333EB-69A7-4028-B059-63131DE4EE1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35" name="Text Box 3">
          <a:extLst>
            <a:ext uri="{FF2B5EF4-FFF2-40B4-BE49-F238E27FC236}">
              <a16:creationId xmlns:a16="http://schemas.microsoft.com/office/drawing/2014/main" xmlns="" id="{67375DF6-C470-453A-927C-6218E56CB1E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36" name="Text Box 3">
          <a:extLst>
            <a:ext uri="{FF2B5EF4-FFF2-40B4-BE49-F238E27FC236}">
              <a16:creationId xmlns:a16="http://schemas.microsoft.com/office/drawing/2014/main" xmlns="" id="{580E2A63-1839-4902-81E2-2321BBAE686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37" name="Text Box 3">
          <a:extLst>
            <a:ext uri="{FF2B5EF4-FFF2-40B4-BE49-F238E27FC236}">
              <a16:creationId xmlns:a16="http://schemas.microsoft.com/office/drawing/2014/main" xmlns="" id="{7D78AE43-84F2-4FA6-A95C-01DCDD6A455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38" name="Text Box 3">
          <a:extLst>
            <a:ext uri="{FF2B5EF4-FFF2-40B4-BE49-F238E27FC236}">
              <a16:creationId xmlns:a16="http://schemas.microsoft.com/office/drawing/2014/main" xmlns="" id="{AC09CE3D-1096-43E3-B042-A1C91B09321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39" name="Text Box 3">
          <a:extLst>
            <a:ext uri="{FF2B5EF4-FFF2-40B4-BE49-F238E27FC236}">
              <a16:creationId xmlns:a16="http://schemas.microsoft.com/office/drawing/2014/main" xmlns="" id="{A3C36B32-9EC9-4B8A-9F70-CB5081F7C04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40" name="Text Box 3">
          <a:extLst>
            <a:ext uri="{FF2B5EF4-FFF2-40B4-BE49-F238E27FC236}">
              <a16:creationId xmlns:a16="http://schemas.microsoft.com/office/drawing/2014/main" xmlns="" id="{06443C43-1B1A-4064-B6ED-BCF8F5587C1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41" name="Text Box 3">
          <a:extLst>
            <a:ext uri="{FF2B5EF4-FFF2-40B4-BE49-F238E27FC236}">
              <a16:creationId xmlns:a16="http://schemas.microsoft.com/office/drawing/2014/main" xmlns="" id="{8804B14E-0A92-4315-90CD-8B512B2A804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42" name="Text Box 3">
          <a:extLst>
            <a:ext uri="{FF2B5EF4-FFF2-40B4-BE49-F238E27FC236}">
              <a16:creationId xmlns:a16="http://schemas.microsoft.com/office/drawing/2014/main" xmlns="" id="{03E98D01-8AB7-4E2E-B40A-ADE1DFB3E3C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43" name="Text Box 3">
          <a:extLst>
            <a:ext uri="{FF2B5EF4-FFF2-40B4-BE49-F238E27FC236}">
              <a16:creationId xmlns:a16="http://schemas.microsoft.com/office/drawing/2014/main" xmlns="" id="{4B61B9C5-9C9C-4A78-8C8F-0B5495CE05C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44" name="Text Box 3">
          <a:extLst>
            <a:ext uri="{FF2B5EF4-FFF2-40B4-BE49-F238E27FC236}">
              <a16:creationId xmlns:a16="http://schemas.microsoft.com/office/drawing/2014/main" xmlns="" id="{18B38F65-B490-4037-8798-C61DCFC244E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45" name="Text Box 3">
          <a:extLst>
            <a:ext uri="{FF2B5EF4-FFF2-40B4-BE49-F238E27FC236}">
              <a16:creationId xmlns:a16="http://schemas.microsoft.com/office/drawing/2014/main" xmlns="" id="{C9BB0985-980D-4A89-AC0D-E7577BD2FB0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46" name="Text Box 3">
          <a:extLst>
            <a:ext uri="{FF2B5EF4-FFF2-40B4-BE49-F238E27FC236}">
              <a16:creationId xmlns:a16="http://schemas.microsoft.com/office/drawing/2014/main" xmlns="" id="{300AFBDC-2C09-4839-B20F-B84F746896D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47" name="Text Box 3">
          <a:extLst>
            <a:ext uri="{FF2B5EF4-FFF2-40B4-BE49-F238E27FC236}">
              <a16:creationId xmlns:a16="http://schemas.microsoft.com/office/drawing/2014/main" xmlns="" id="{074BAF48-8CC9-40AB-9FB3-FEE4DB35A01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48" name="Text Box 3">
          <a:extLst>
            <a:ext uri="{FF2B5EF4-FFF2-40B4-BE49-F238E27FC236}">
              <a16:creationId xmlns:a16="http://schemas.microsoft.com/office/drawing/2014/main" xmlns="" id="{93C20980-0EEA-4F69-84D1-A5095095F9A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49" name="Text Box 3">
          <a:extLst>
            <a:ext uri="{FF2B5EF4-FFF2-40B4-BE49-F238E27FC236}">
              <a16:creationId xmlns:a16="http://schemas.microsoft.com/office/drawing/2014/main" xmlns="" id="{A5E8013D-4727-4141-B61E-E15CF6C54F6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50" name="Text Box 3">
          <a:extLst>
            <a:ext uri="{FF2B5EF4-FFF2-40B4-BE49-F238E27FC236}">
              <a16:creationId xmlns:a16="http://schemas.microsoft.com/office/drawing/2014/main" xmlns="" id="{1CC18A96-DF55-40D0-95D4-3CB67B6977F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51" name="Text Box 3">
          <a:extLst>
            <a:ext uri="{FF2B5EF4-FFF2-40B4-BE49-F238E27FC236}">
              <a16:creationId xmlns:a16="http://schemas.microsoft.com/office/drawing/2014/main" xmlns="" id="{BDB4B7BC-058F-4676-8A50-639D65E90BA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52" name="Text Box 3">
          <a:extLst>
            <a:ext uri="{FF2B5EF4-FFF2-40B4-BE49-F238E27FC236}">
              <a16:creationId xmlns:a16="http://schemas.microsoft.com/office/drawing/2014/main" xmlns="" id="{E773281F-1026-44B6-A26D-5A4976BFB51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53" name="Text Box 3">
          <a:extLst>
            <a:ext uri="{FF2B5EF4-FFF2-40B4-BE49-F238E27FC236}">
              <a16:creationId xmlns:a16="http://schemas.microsoft.com/office/drawing/2014/main" xmlns="" id="{077F6E4B-BA4D-427E-8345-CB9A2B30169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54" name="Text Box 3">
          <a:extLst>
            <a:ext uri="{FF2B5EF4-FFF2-40B4-BE49-F238E27FC236}">
              <a16:creationId xmlns:a16="http://schemas.microsoft.com/office/drawing/2014/main" xmlns="" id="{055ABDED-7D8E-4BA2-88B2-FB5DC466E59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55" name="Text Box 3">
          <a:extLst>
            <a:ext uri="{FF2B5EF4-FFF2-40B4-BE49-F238E27FC236}">
              <a16:creationId xmlns:a16="http://schemas.microsoft.com/office/drawing/2014/main" xmlns="" id="{A2012641-D318-423C-9EE4-652BB9F6557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56" name="Text Box 3">
          <a:extLst>
            <a:ext uri="{FF2B5EF4-FFF2-40B4-BE49-F238E27FC236}">
              <a16:creationId xmlns:a16="http://schemas.microsoft.com/office/drawing/2014/main" xmlns="" id="{C946C6D4-9D17-4B83-8D99-28586F9D0E0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57" name="Text Box 3">
          <a:extLst>
            <a:ext uri="{FF2B5EF4-FFF2-40B4-BE49-F238E27FC236}">
              <a16:creationId xmlns:a16="http://schemas.microsoft.com/office/drawing/2014/main" xmlns="" id="{E9E1FB8A-90E4-489C-902B-FBEF3B11A60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58" name="Text Box 3">
          <a:extLst>
            <a:ext uri="{FF2B5EF4-FFF2-40B4-BE49-F238E27FC236}">
              <a16:creationId xmlns:a16="http://schemas.microsoft.com/office/drawing/2014/main" xmlns="" id="{C94336BA-09B6-4A97-B812-26AFE6F9C22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59" name="Text Box 3">
          <a:extLst>
            <a:ext uri="{FF2B5EF4-FFF2-40B4-BE49-F238E27FC236}">
              <a16:creationId xmlns:a16="http://schemas.microsoft.com/office/drawing/2014/main" xmlns="" id="{B3607E25-407E-4D96-A5C2-7DFD8EBB842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60" name="Text Box 3">
          <a:extLst>
            <a:ext uri="{FF2B5EF4-FFF2-40B4-BE49-F238E27FC236}">
              <a16:creationId xmlns:a16="http://schemas.microsoft.com/office/drawing/2014/main" xmlns="" id="{2D0C220C-A166-47C2-890E-4E01D22E636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61" name="Text Box 3">
          <a:extLst>
            <a:ext uri="{FF2B5EF4-FFF2-40B4-BE49-F238E27FC236}">
              <a16:creationId xmlns:a16="http://schemas.microsoft.com/office/drawing/2014/main" xmlns="" id="{2E5C67C9-9A33-478D-B56A-7CC0B1585D1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62" name="Text Box 3">
          <a:extLst>
            <a:ext uri="{FF2B5EF4-FFF2-40B4-BE49-F238E27FC236}">
              <a16:creationId xmlns:a16="http://schemas.microsoft.com/office/drawing/2014/main" xmlns="" id="{B7F2F00C-77BF-4375-A289-C7F89F2DF5D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63" name="Text Box 3">
          <a:extLst>
            <a:ext uri="{FF2B5EF4-FFF2-40B4-BE49-F238E27FC236}">
              <a16:creationId xmlns:a16="http://schemas.microsoft.com/office/drawing/2014/main" xmlns="" id="{CC68B2EC-662D-4C3A-9540-D1F99594989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64" name="Text Box 3">
          <a:extLst>
            <a:ext uri="{FF2B5EF4-FFF2-40B4-BE49-F238E27FC236}">
              <a16:creationId xmlns:a16="http://schemas.microsoft.com/office/drawing/2014/main" xmlns="" id="{0919F8D4-7660-4BBE-B1FB-125E13EFA52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65" name="Text Box 3">
          <a:extLst>
            <a:ext uri="{FF2B5EF4-FFF2-40B4-BE49-F238E27FC236}">
              <a16:creationId xmlns:a16="http://schemas.microsoft.com/office/drawing/2014/main" xmlns="" id="{A69AD2E0-696F-41A2-BE20-C4105296A0E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66" name="Text Box 3">
          <a:extLst>
            <a:ext uri="{FF2B5EF4-FFF2-40B4-BE49-F238E27FC236}">
              <a16:creationId xmlns:a16="http://schemas.microsoft.com/office/drawing/2014/main" xmlns="" id="{9EC199CC-3870-46D1-B232-5B992C31AA3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67" name="Text Box 3">
          <a:extLst>
            <a:ext uri="{FF2B5EF4-FFF2-40B4-BE49-F238E27FC236}">
              <a16:creationId xmlns:a16="http://schemas.microsoft.com/office/drawing/2014/main" xmlns="" id="{1D1BF452-BD17-4E19-94C4-0AA53F65BB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68" name="Text Box 3">
          <a:extLst>
            <a:ext uri="{FF2B5EF4-FFF2-40B4-BE49-F238E27FC236}">
              <a16:creationId xmlns:a16="http://schemas.microsoft.com/office/drawing/2014/main" xmlns="" id="{B2D5DBEB-F943-4CE4-BF56-16F6F676795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69" name="Text Box 3">
          <a:extLst>
            <a:ext uri="{FF2B5EF4-FFF2-40B4-BE49-F238E27FC236}">
              <a16:creationId xmlns:a16="http://schemas.microsoft.com/office/drawing/2014/main" xmlns="" id="{CAEC92FE-F4DB-409C-9401-517393CDF2C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70" name="Text Box 3">
          <a:extLst>
            <a:ext uri="{FF2B5EF4-FFF2-40B4-BE49-F238E27FC236}">
              <a16:creationId xmlns:a16="http://schemas.microsoft.com/office/drawing/2014/main" xmlns="" id="{0742D3AE-CCF9-4590-BCCD-FE34DB5FF76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71" name="Text Box 3">
          <a:extLst>
            <a:ext uri="{FF2B5EF4-FFF2-40B4-BE49-F238E27FC236}">
              <a16:creationId xmlns:a16="http://schemas.microsoft.com/office/drawing/2014/main" xmlns="" id="{6A71C90D-956B-4357-9E9A-3A0ECA8A7EF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72" name="Text Box 3">
          <a:extLst>
            <a:ext uri="{FF2B5EF4-FFF2-40B4-BE49-F238E27FC236}">
              <a16:creationId xmlns:a16="http://schemas.microsoft.com/office/drawing/2014/main" xmlns="" id="{C85F07D9-8C98-499F-BC31-8A609FE9F93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73" name="Text Box 3">
          <a:extLst>
            <a:ext uri="{FF2B5EF4-FFF2-40B4-BE49-F238E27FC236}">
              <a16:creationId xmlns:a16="http://schemas.microsoft.com/office/drawing/2014/main" xmlns="" id="{506BF1A5-BE71-485B-80A3-F58E08D69E6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74" name="Text Box 3">
          <a:extLst>
            <a:ext uri="{FF2B5EF4-FFF2-40B4-BE49-F238E27FC236}">
              <a16:creationId xmlns:a16="http://schemas.microsoft.com/office/drawing/2014/main" xmlns="" id="{3B6BE1E8-5F78-4340-8162-2339CF4EB92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75" name="Text Box 3">
          <a:extLst>
            <a:ext uri="{FF2B5EF4-FFF2-40B4-BE49-F238E27FC236}">
              <a16:creationId xmlns:a16="http://schemas.microsoft.com/office/drawing/2014/main" xmlns="" id="{FB0BA729-2B0D-449B-9E56-4C8295DCE14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76" name="Text Box 3">
          <a:extLst>
            <a:ext uri="{FF2B5EF4-FFF2-40B4-BE49-F238E27FC236}">
              <a16:creationId xmlns:a16="http://schemas.microsoft.com/office/drawing/2014/main" xmlns="" id="{A77AB7BA-3105-4439-B935-AB0190FCB7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77" name="Text Box 3">
          <a:extLst>
            <a:ext uri="{FF2B5EF4-FFF2-40B4-BE49-F238E27FC236}">
              <a16:creationId xmlns:a16="http://schemas.microsoft.com/office/drawing/2014/main" xmlns="" id="{FB2F6D88-B012-4CAB-A7CA-5973C391927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78" name="Text Box 3">
          <a:extLst>
            <a:ext uri="{FF2B5EF4-FFF2-40B4-BE49-F238E27FC236}">
              <a16:creationId xmlns:a16="http://schemas.microsoft.com/office/drawing/2014/main" xmlns="" id="{5C642495-E605-48AC-8CF4-4857EE6023F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79" name="Text Box 3">
          <a:extLst>
            <a:ext uri="{FF2B5EF4-FFF2-40B4-BE49-F238E27FC236}">
              <a16:creationId xmlns:a16="http://schemas.microsoft.com/office/drawing/2014/main" xmlns="" id="{2681EF51-CB76-48BF-BBE4-E09508108AC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80" name="Text Box 3">
          <a:extLst>
            <a:ext uri="{FF2B5EF4-FFF2-40B4-BE49-F238E27FC236}">
              <a16:creationId xmlns:a16="http://schemas.microsoft.com/office/drawing/2014/main" xmlns="" id="{284D3A88-BA88-4582-AC1C-5D6B1AEB731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81" name="Text Box 3">
          <a:extLst>
            <a:ext uri="{FF2B5EF4-FFF2-40B4-BE49-F238E27FC236}">
              <a16:creationId xmlns:a16="http://schemas.microsoft.com/office/drawing/2014/main" xmlns="" id="{CE74FA18-2F06-4E0B-AC84-75E2F35F393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82" name="Text Box 3">
          <a:extLst>
            <a:ext uri="{FF2B5EF4-FFF2-40B4-BE49-F238E27FC236}">
              <a16:creationId xmlns:a16="http://schemas.microsoft.com/office/drawing/2014/main" xmlns="" id="{E8DE8C86-47B2-420C-ACF0-B6E7BDC03D1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83" name="Text Box 3">
          <a:extLst>
            <a:ext uri="{FF2B5EF4-FFF2-40B4-BE49-F238E27FC236}">
              <a16:creationId xmlns:a16="http://schemas.microsoft.com/office/drawing/2014/main" xmlns="" id="{EB8516B2-4C9D-40F0-891B-B95D86D81C5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84" name="Text Box 3">
          <a:extLst>
            <a:ext uri="{FF2B5EF4-FFF2-40B4-BE49-F238E27FC236}">
              <a16:creationId xmlns:a16="http://schemas.microsoft.com/office/drawing/2014/main" xmlns="" id="{974C1C0B-50BD-4A27-9ADF-BF3E6488C31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85" name="Text Box 3">
          <a:extLst>
            <a:ext uri="{FF2B5EF4-FFF2-40B4-BE49-F238E27FC236}">
              <a16:creationId xmlns:a16="http://schemas.microsoft.com/office/drawing/2014/main" xmlns="" id="{6ABDEA1D-265A-4CAA-A93F-5169685065A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86" name="Text Box 3">
          <a:extLst>
            <a:ext uri="{FF2B5EF4-FFF2-40B4-BE49-F238E27FC236}">
              <a16:creationId xmlns:a16="http://schemas.microsoft.com/office/drawing/2014/main" xmlns="" id="{333E1E1F-7459-4C3C-A7D8-27AE19E755B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87" name="Text Box 3">
          <a:extLst>
            <a:ext uri="{FF2B5EF4-FFF2-40B4-BE49-F238E27FC236}">
              <a16:creationId xmlns:a16="http://schemas.microsoft.com/office/drawing/2014/main" xmlns="" id="{ACFAD245-29E1-4FB3-84D2-F814C00298F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88" name="Text Box 3">
          <a:extLst>
            <a:ext uri="{FF2B5EF4-FFF2-40B4-BE49-F238E27FC236}">
              <a16:creationId xmlns:a16="http://schemas.microsoft.com/office/drawing/2014/main" xmlns="" id="{AB46F2E0-FD51-4F52-8425-1AB554B0A07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89" name="Text Box 3">
          <a:extLst>
            <a:ext uri="{FF2B5EF4-FFF2-40B4-BE49-F238E27FC236}">
              <a16:creationId xmlns:a16="http://schemas.microsoft.com/office/drawing/2014/main" xmlns="" id="{24BD4957-DBCA-4A7E-9EDA-2FE6A797821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90" name="Text Box 3">
          <a:extLst>
            <a:ext uri="{FF2B5EF4-FFF2-40B4-BE49-F238E27FC236}">
              <a16:creationId xmlns:a16="http://schemas.microsoft.com/office/drawing/2014/main" xmlns="" id="{E98B982D-49FF-474D-BCC4-284412B9A55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91" name="Text Box 3">
          <a:extLst>
            <a:ext uri="{FF2B5EF4-FFF2-40B4-BE49-F238E27FC236}">
              <a16:creationId xmlns:a16="http://schemas.microsoft.com/office/drawing/2014/main" xmlns="" id="{E38870E9-4B7F-495E-9604-EC701970BE2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92" name="Text Box 3">
          <a:extLst>
            <a:ext uri="{FF2B5EF4-FFF2-40B4-BE49-F238E27FC236}">
              <a16:creationId xmlns:a16="http://schemas.microsoft.com/office/drawing/2014/main" xmlns="" id="{CDDB9397-0D59-4688-98F1-D2D0B2639A5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93" name="Text Box 3">
          <a:extLst>
            <a:ext uri="{FF2B5EF4-FFF2-40B4-BE49-F238E27FC236}">
              <a16:creationId xmlns:a16="http://schemas.microsoft.com/office/drawing/2014/main" xmlns="" id="{1FC60E57-FB65-486F-9A8F-2F8E9B225F4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94" name="Text Box 3">
          <a:extLst>
            <a:ext uri="{FF2B5EF4-FFF2-40B4-BE49-F238E27FC236}">
              <a16:creationId xmlns:a16="http://schemas.microsoft.com/office/drawing/2014/main" xmlns="" id="{CC21C4BD-5CE6-464E-8AD7-83A79EC36D9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95" name="Text Box 3">
          <a:extLst>
            <a:ext uri="{FF2B5EF4-FFF2-40B4-BE49-F238E27FC236}">
              <a16:creationId xmlns:a16="http://schemas.microsoft.com/office/drawing/2014/main" xmlns="" id="{94655813-4DA7-44D6-8B6D-B3A9678F2F7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96" name="Text Box 3">
          <a:extLst>
            <a:ext uri="{FF2B5EF4-FFF2-40B4-BE49-F238E27FC236}">
              <a16:creationId xmlns:a16="http://schemas.microsoft.com/office/drawing/2014/main" xmlns="" id="{06BFA7DC-925B-4D56-9E45-576AC0F9825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97" name="Text Box 3">
          <a:extLst>
            <a:ext uri="{FF2B5EF4-FFF2-40B4-BE49-F238E27FC236}">
              <a16:creationId xmlns:a16="http://schemas.microsoft.com/office/drawing/2014/main" xmlns="" id="{B2FFA90F-D7F7-48B9-9B65-BCF3C787374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798" name="Text Box 3">
          <a:extLst>
            <a:ext uri="{FF2B5EF4-FFF2-40B4-BE49-F238E27FC236}">
              <a16:creationId xmlns:a16="http://schemas.microsoft.com/office/drawing/2014/main" xmlns="" id="{5F9EAF2D-4BD3-4CA0-A07C-4ECE1BEFE21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799" name="Text Box 3">
          <a:extLst>
            <a:ext uri="{FF2B5EF4-FFF2-40B4-BE49-F238E27FC236}">
              <a16:creationId xmlns:a16="http://schemas.microsoft.com/office/drawing/2014/main" xmlns="" id="{236AF12C-A73C-4A9B-8B8B-9D7031127FE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800" name="Text Box 3">
          <a:extLst>
            <a:ext uri="{FF2B5EF4-FFF2-40B4-BE49-F238E27FC236}">
              <a16:creationId xmlns:a16="http://schemas.microsoft.com/office/drawing/2014/main" xmlns="" id="{FD6FFABE-3A8E-4C78-9684-454A16EA1CA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801" name="Text Box 3">
          <a:extLst>
            <a:ext uri="{FF2B5EF4-FFF2-40B4-BE49-F238E27FC236}">
              <a16:creationId xmlns:a16="http://schemas.microsoft.com/office/drawing/2014/main" xmlns="" id="{04AF174E-0D04-4DEB-9B58-7ADED1F7218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802" name="Text Box 3">
          <a:extLst>
            <a:ext uri="{FF2B5EF4-FFF2-40B4-BE49-F238E27FC236}">
              <a16:creationId xmlns:a16="http://schemas.microsoft.com/office/drawing/2014/main" xmlns="" id="{88ED81A1-EADE-43FD-A875-0DD9FA58784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803" name="Text Box 3">
          <a:extLst>
            <a:ext uri="{FF2B5EF4-FFF2-40B4-BE49-F238E27FC236}">
              <a16:creationId xmlns:a16="http://schemas.microsoft.com/office/drawing/2014/main" xmlns="" id="{FC402CCB-E1E7-41EA-B63C-9ED4BE225F7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804" name="Text Box 3">
          <a:extLst>
            <a:ext uri="{FF2B5EF4-FFF2-40B4-BE49-F238E27FC236}">
              <a16:creationId xmlns:a16="http://schemas.microsoft.com/office/drawing/2014/main" xmlns="" id="{12EAD222-619B-4548-81C7-64ACA9CCA5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805" name="Text Box 3">
          <a:extLst>
            <a:ext uri="{FF2B5EF4-FFF2-40B4-BE49-F238E27FC236}">
              <a16:creationId xmlns:a16="http://schemas.microsoft.com/office/drawing/2014/main" xmlns="" id="{3CCE7198-9FF3-4579-BE49-3BA169867CC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806" name="Text Box 3">
          <a:extLst>
            <a:ext uri="{FF2B5EF4-FFF2-40B4-BE49-F238E27FC236}">
              <a16:creationId xmlns:a16="http://schemas.microsoft.com/office/drawing/2014/main" xmlns="" id="{683B28AD-8025-4F09-8637-94DDB6BBEB4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807" name="Text Box 3">
          <a:extLst>
            <a:ext uri="{FF2B5EF4-FFF2-40B4-BE49-F238E27FC236}">
              <a16:creationId xmlns:a16="http://schemas.microsoft.com/office/drawing/2014/main" xmlns="" id="{CDF03CF1-F7BF-462B-9052-2E6C4F66906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808" name="Text Box 3">
          <a:extLst>
            <a:ext uri="{FF2B5EF4-FFF2-40B4-BE49-F238E27FC236}">
              <a16:creationId xmlns:a16="http://schemas.microsoft.com/office/drawing/2014/main" xmlns="" id="{A33546DE-6461-4F77-A3FF-2502BAFA0CF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809" name="Text Box 3">
          <a:extLst>
            <a:ext uri="{FF2B5EF4-FFF2-40B4-BE49-F238E27FC236}">
              <a16:creationId xmlns:a16="http://schemas.microsoft.com/office/drawing/2014/main" xmlns="" id="{1A9DFB9D-FD51-49EF-8D39-5DDCC199B01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810" name="Text Box 3">
          <a:extLst>
            <a:ext uri="{FF2B5EF4-FFF2-40B4-BE49-F238E27FC236}">
              <a16:creationId xmlns:a16="http://schemas.microsoft.com/office/drawing/2014/main" xmlns="" id="{2DB9598C-13D6-407E-B22D-2A02691914E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811" name="Text Box 3">
          <a:extLst>
            <a:ext uri="{FF2B5EF4-FFF2-40B4-BE49-F238E27FC236}">
              <a16:creationId xmlns:a16="http://schemas.microsoft.com/office/drawing/2014/main" xmlns="" id="{FE390B53-ADFF-42F5-865B-36661D36610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39291"/>
    <xdr:sp macro="" textlink="">
      <xdr:nvSpPr>
        <xdr:cNvPr id="3812" name="Text Box 3">
          <a:extLst>
            <a:ext uri="{FF2B5EF4-FFF2-40B4-BE49-F238E27FC236}">
              <a16:creationId xmlns:a16="http://schemas.microsoft.com/office/drawing/2014/main" xmlns="" id="{67C9235E-FACB-4F86-B845-9D412BC8442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813" name="Text Box 3">
          <a:extLst>
            <a:ext uri="{FF2B5EF4-FFF2-40B4-BE49-F238E27FC236}">
              <a16:creationId xmlns:a16="http://schemas.microsoft.com/office/drawing/2014/main" xmlns="" id="{27839E35-48A7-4B8D-9545-A21762B882C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642</xdr:row>
      <xdr:rowOff>0</xdr:rowOff>
    </xdr:from>
    <xdr:ext cx="23662" cy="301191"/>
    <xdr:sp macro="" textlink="">
      <xdr:nvSpPr>
        <xdr:cNvPr id="3814" name="Text Box 3">
          <a:extLst>
            <a:ext uri="{FF2B5EF4-FFF2-40B4-BE49-F238E27FC236}">
              <a16:creationId xmlns:a16="http://schemas.microsoft.com/office/drawing/2014/main" xmlns="" id="{CBD3648D-C307-4EE2-ADC9-F489A1C1830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815" name="Text Box 3">
          <a:extLst>
            <a:ext uri="{FF2B5EF4-FFF2-40B4-BE49-F238E27FC236}">
              <a16:creationId xmlns:a16="http://schemas.microsoft.com/office/drawing/2014/main" xmlns="" id="{17F7D710-4F0F-42C0-A171-62A01CDF109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816" name="Text Box 3">
          <a:extLst>
            <a:ext uri="{FF2B5EF4-FFF2-40B4-BE49-F238E27FC236}">
              <a16:creationId xmlns:a16="http://schemas.microsoft.com/office/drawing/2014/main" xmlns="" id="{B0259F42-2D4E-4E46-AE4E-D2A2920E1A2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817" name="Text Box 3">
          <a:extLst>
            <a:ext uri="{FF2B5EF4-FFF2-40B4-BE49-F238E27FC236}">
              <a16:creationId xmlns:a16="http://schemas.microsoft.com/office/drawing/2014/main" xmlns="" id="{1E0A6109-708B-42EF-9A0C-9FB292975236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818" name="Text Box 3">
          <a:extLst>
            <a:ext uri="{FF2B5EF4-FFF2-40B4-BE49-F238E27FC236}">
              <a16:creationId xmlns:a16="http://schemas.microsoft.com/office/drawing/2014/main" xmlns="" id="{16932FAA-64B6-4E1E-A13C-475E8A431FB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819" name="Text Box 3">
          <a:extLst>
            <a:ext uri="{FF2B5EF4-FFF2-40B4-BE49-F238E27FC236}">
              <a16:creationId xmlns:a16="http://schemas.microsoft.com/office/drawing/2014/main" xmlns="" id="{78258F3A-C038-409F-9063-7518C4B709B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820" name="Text Box 3">
          <a:extLst>
            <a:ext uri="{FF2B5EF4-FFF2-40B4-BE49-F238E27FC236}">
              <a16:creationId xmlns:a16="http://schemas.microsoft.com/office/drawing/2014/main" xmlns="" id="{A40ACB30-D18E-4898-A2ED-DD7856C32FB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821" name="Text Box 3">
          <a:extLst>
            <a:ext uri="{FF2B5EF4-FFF2-40B4-BE49-F238E27FC236}">
              <a16:creationId xmlns:a16="http://schemas.microsoft.com/office/drawing/2014/main" xmlns="" id="{743CE29E-3C81-41DB-BDCC-93D3F418992D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822" name="Text Box 3">
          <a:extLst>
            <a:ext uri="{FF2B5EF4-FFF2-40B4-BE49-F238E27FC236}">
              <a16:creationId xmlns:a16="http://schemas.microsoft.com/office/drawing/2014/main" xmlns="" id="{A55E458C-0EAB-4AC5-BDA9-ADC363D034A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823" name="Text Box 3">
          <a:extLst>
            <a:ext uri="{FF2B5EF4-FFF2-40B4-BE49-F238E27FC236}">
              <a16:creationId xmlns:a16="http://schemas.microsoft.com/office/drawing/2014/main" xmlns="" id="{DF61A850-A1D7-4FF0-9DAC-CF5C2E6F0D50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824" name="Text Box 3">
          <a:extLst>
            <a:ext uri="{FF2B5EF4-FFF2-40B4-BE49-F238E27FC236}">
              <a16:creationId xmlns:a16="http://schemas.microsoft.com/office/drawing/2014/main" xmlns="" id="{2CF07BE1-E1F2-4C8A-9DB7-851E4D2BE9A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825" name="Text Box 3">
          <a:extLst>
            <a:ext uri="{FF2B5EF4-FFF2-40B4-BE49-F238E27FC236}">
              <a16:creationId xmlns:a16="http://schemas.microsoft.com/office/drawing/2014/main" xmlns="" id="{1DE765D6-E35C-47E7-B3BA-8C75CEEE280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826" name="Text Box 3">
          <a:extLst>
            <a:ext uri="{FF2B5EF4-FFF2-40B4-BE49-F238E27FC236}">
              <a16:creationId xmlns:a16="http://schemas.microsoft.com/office/drawing/2014/main" xmlns="" id="{3F1C1FC8-108D-43F9-B3F6-F7820895A2E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827" name="Text Box 3">
          <a:extLst>
            <a:ext uri="{FF2B5EF4-FFF2-40B4-BE49-F238E27FC236}">
              <a16:creationId xmlns:a16="http://schemas.microsoft.com/office/drawing/2014/main" xmlns="" id="{613AB293-DCA4-4913-9315-D1C6BBF4184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28" name="Text Box 3">
          <a:extLst>
            <a:ext uri="{FF2B5EF4-FFF2-40B4-BE49-F238E27FC236}">
              <a16:creationId xmlns:a16="http://schemas.microsoft.com/office/drawing/2014/main" xmlns="" id="{44E07529-C4C3-443A-A06B-E5FEF12ABE4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29" name="Text Box 3">
          <a:extLst>
            <a:ext uri="{FF2B5EF4-FFF2-40B4-BE49-F238E27FC236}">
              <a16:creationId xmlns:a16="http://schemas.microsoft.com/office/drawing/2014/main" xmlns="" id="{26D87899-241E-497A-BE29-4028955433C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30" name="Text Box 3">
          <a:extLst>
            <a:ext uri="{FF2B5EF4-FFF2-40B4-BE49-F238E27FC236}">
              <a16:creationId xmlns:a16="http://schemas.microsoft.com/office/drawing/2014/main" xmlns="" id="{C4AABEC9-1EFA-4607-AF89-70F663C8FBB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31" name="Text Box 3">
          <a:extLst>
            <a:ext uri="{FF2B5EF4-FFF2-40B4-BE49-F238E27FC236}">
              <a16:creationId xmlns:a16="http://schemas.microsoft.com/office/drawing/2014/main" xmlns="" id="{EBA401B0-F158-41AD-9686-616E87D6478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32" name="Text Box 3">
          <a:extLst>
            <a:ext uri="{FF2B5EF4-FFF2-40B4-BE49-F238E27FC236}">
              <a16:creationId xmlns:a16="http://schemas.microsoft.com/office/drawing/2014/main" xmlns="" id="{1952E2C0-EE7F-439E-8986-85EA849E762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33" name="Text Box 3">
          <a:extLst>
            <a:ext uri="{FF2B5EF4-FFF2-40B4-BE49-F238E27FC236}">
              <a16:creationId xmlns:a16="http://schemas.microsoft.com/office/drawing/2014/main" xmlns="" id="{20ABEC92-2C46-459D-AC7C-CCB68C94B6B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34" name="Text Box 3">
          <a:extLst>
            <a:ext uri="{FF2B5EF4-FFF2-40B4-BE49-F238E27FC236}">
              <a16:creationId xmlns:a16="http://schemas.microsoft.com/office/drawing/2014/main" xmlns="" id="{A01B55E6-EB54-473E-BAE8-4BC823500C2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35" name="Text Box 3">
          <a:extLst>
            <a:ext uri="{FF2B5EF4-FFF2-40B4-BE49-F238E27FC236}">
              <a16:creationId xmlns:a16="http://schemas.microsoft.com/office/drawing/2014/main" xmlns="" id="{0A415A29-A7D2-463A-B8A4-858E683D738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36" name="Text Box 3">
          <a:extLst>
            <a:ext uri="{FF2B5EF4-FFF2-40B4-BE49-F238E27FC236}">
              <a16:creationId xmlns:a16="http://schemas.microsoft.com/office/drawing/2014/main" xmlns="" id="{20B1083D-B12A-4F98-84B9-A6FD75EF6BD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37" name="Text Box 3">
          <a:extLst>
            <a:ext uri="{FF2B5EF4-FFF2-40B4-BE49-F238E27FC236}">
              <a16:creationId xmlns:a16="http://schemas.microsoft.com/office/drawing/2014/main" xmlns="" id="{52B16198-13BB-42C9-B276-5E5D095DB17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38" name="Text Box 3">
          <a:extLst>
            <a:ext uri="{FF2B5EF4-FFF2-40B4-BE49-F238E27FC236}">
              <a16:creationId xmlns:a16="http://schemas.microsoft.com/office/drawing/2014/main" xmlns="" id="{C2D85C7E-B3DD-482B-B5FE-3D9DFC00D6F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39" name="Text Box 3">
          <a:extLst>
            <a:ext uri="{FF2B5EF4-FFF2-40B4-BE49-F238E27FC236}">
              <a16:creationId xmlns:a16="http://schemas.microsoft.com/office/drawing/2014/main" xmlns="" id="{C425A157-27E8-4A3F-B4C9-6C0D0AB1D84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40" name="Text Box 3">
          <a:extLst>
            <a:ext uri="{FF2B5EF4-FFF2-40B4-BE49-F238E27FC236}">
              <a16:creationId xmlns:a16="http://schemas.microsoft.com/office/drawing/2014/main" xmlns="" id="{CA109611-F9DB-4935-B648-0C586A75837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41" name="Text Box 3">
          <a:extLst>
            <a:ext uri="{FF2B5EF4-FFF2-40B4-BE49-F238E27FC236}">
              <a16:creationId xmlns:a16="http://schemas.microsoft.com/office/drawing/2014/main" xmlns="" id="{5ADDD305-2D23-4178-9EAA-919EC3AC31E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42" name="Text Box 3">
          <a:extLst>
            <a:ext uri="{FF2B5EF4-FFF2-40B4-BE49-F238E27FC236}">
              <a16:creationId xmlns:a16="http://schemas.microsoft.com/office/drawing/2014/main" xmlns="" id="{ECE067F0-137A-45C6-8C47-128451F07BB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43" name="Text Box 3">
          <a:extLst>
            <a:ext uri="{FF2B5EF4-FFF2-40B4-BE49-F238E27FC236}">
              <a16:creationId xmlns:a16="http://schemas.microsoft.com/office/drawing/2014/main" xmlns="" id="{5F515ADA-3181-4649-8AF3-A2DBA5AA5A0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44" name="Text Box 3">
          <a:extLst>
            <a:ext uri="{FF2B5EF4-FFF2-40B4-BE49-F238E27FC236}">
              <a16:creationId xmlns:a16="http://schemas.microsoft.com/office/drawing/2014/main" xmlns="" id="{0DD04985-7C63-43BE-BE5C-872F732A564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45" name="Text Box 3">
          <a:extLst>
            <a:ext uri="{FF2B5EF4-FFF2-40B4-BE49-F238E27FC236}">
              <a16:creationId xmlns:a16="http://schemas.microsoft.com/office/drawing/2014/main" xmlns="" id="{AC796BEF-2627-4CC7-9B79-2366360B8B0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46" name="Text Box 3">
          <a:extLst>
            <a:ext uri="{FF2B5EF4-FFF2-40B4-BE49-F238E27FC236}">
              <a16:creationId xmlns:a16="http://schemas.microsoft.com/office/drawing/2014/main" xmlns="" id="{AB2EAC0B-E138-4C8E-9D41-D782BF19378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47" name="Text Box 3">
          <a:extLst>
            <a:ext uri="{FF2B5EF4-FFF2-40B4-BE49-F238E27FC236}">
              <a16:creationId xmlns:a16="http://schemas.microsoft.com/office/drawing/2014/main" xmlns="" id="{78EFFD66-7208-41B9-B2FD-EC4E8297ADD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48" name="Text Box 3">
          <a:extLst>
            <a:ext uri="{FF2B5EF4-FFF2-40B4-BE49-F238E27FC236}">
              <a16:creationId xmlns:a16="http://schemas.microsoft.com/office/drawing/2014/main" xmlns="" id="{AFDF7BE7-A6FA-4E4B-99B1-6BF617AD147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49" name="Text Box 3">
          <a:extLst>
            <a:ext uri="{FF2B5EF4-FFF2-40B4-BE49-F238E27FC236}">
              <a16:creationId xmlns:a16="http://schemas.microsoft.com/office/drawing/2014/main" xmlns="" id="{AD697C26-1D00-496F-B7A5-8645A04543F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50" name="Text Box 3">
          <a:extLst>
            <a:ext uri="{FF2B5EF4-FFF2-40B4-BE49-F238E27FC236}">
              <a16:creationId xmlns:a16="http://schemas.microsoft.com/office/drawing/2014/main" xmlns="" id="{E29DDD73-DF4A-4A95-A210-866FCFF63A1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51" name="Text Box 3">
          <a:extLst>
            <a:ext uri="{FF2B5EF4-FFF2-40B4-BE49-F238E27FC236}">
              <a16:creationId xmlns:a16="http://schemas.microsoft.com/office/drawing/2014/main" xmlns="" id="{5CDC8140-6F9E-42F5-AF19-356870E9B5A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52" name="Text Box 3">
          <a:extLst>
            <a:ext uri="{FF2B5EF4-FFF2-40B4-BE49-F238E27FC236}">
              <a16:creationId xmlns:a16="http://schemas.microsoft.com/office/drawing/2014/main" xmlns="" id="{B030EE89-D6AA-426F-9E65-143727EB216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53" name="Text Box 3">
          <a:extLst>
            <a:ext uri="{FF2B5EF4-FFF2-40B4-BE49-F238E27FC236}">
              <a16:creationId xmlns:a16="http://schemas.microsoft.com/office/drawing/2014/main" xmlns="" id="{D12FA5BB-9415-4120-B1A7-208DFE0CEF6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54" name="Text Box 3">
          <a:extLst>
            <a:ext uri="{FF2B5EF4-FFF2-40B4-BE49-F238E27FC236}">
              <a16:creationId xmlns:a16="http://schemas.microsoft.com/office/drawing/2014/main" xmlns="" id="{540DB4EE-B36F-43DC-B6D4-D04FB3BC4EA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55" name="Text Box 3">
          <a:extLst>
            <a:ext uri="{FF2B5EF4-FFF2-40B4-BE49-F238E27FC236}">
              <a16:creationId xmlns:a16="http://schemas.microsoft.com/office/drawing/2014/main" xmlns="" id="{3DB90838-1A15-4E6C-93A8-036E4DB1997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56" name="Text Box 3">
          <a:extLst>
            <a:ext uri="{FF2B5EF4-FFF2-40B4-BE49-F238E27FC236}">
              <a16:creationId xmlns:a16="http://schemas.microsoft.com/office/drawing/2014/main" xmlns="" id="{5B1742FB-C56A-42C1-ABE7-1032567F863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57" name="Text Box 3">
          <a:extLst>
            <a:ext uri="{FF2B5EF4-FFF2-40B4-BE49-F238E27FC236}">
              <a16:creationId xmlns:a16="http://schemas.microsoft.com/office/drawing/2014/main" xmlns="" id="{5AFF5E25-26F3-41ED-88A9-07DA556E62E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58" name="Text Box 3">
          <a:extLst>
            <a:ext uri="{FF2B5EF4-FFF2-40B4-BE49-F238E27FC236}">
              <a16:creationId xmlns:a16="http://schemas.microsoft.com/office/drawing/2014/main" xmlns="" id="{A2889914-4CBD-49F8-8A0A-D9E9FE00744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59" name="Text Box 3">
          <a:extLst>
            <a:ext uri="{FF2B5EF4-FFF2-40B4-BE49-F238E27FC236}">
              <a16:creationId xmlns:a16="http://schemas.microsoft.com/office/drawing/2014/main" xmlns="" id="{F7045ED5-0B9D-4396-92CA-1963DAC7D1C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60" name="Text Box 3">
          <a:extLst>
            <a:ext uri="{FF2B5EF4-FFF2-40B4-BE49-F238E27FC236}">
              <a16:creationId xmlns:a16="http://schemas.microsoft.com/office/drawing/2014/main" xmlns="" id="{FC4631AA-F3DA-40F0-8A27-F5AC2C5D740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61" name="Text Box 3">
          <a:extLst>
            <a:ext uri="{FF2B5EF4-FFF2-40B4-BE49-F238E27FC236}">
              <a16:creationId xmlns:a16="http://schemas.microsoft.com/office/drawing/2014/main" xmlns="" id="{B4536DC1-4503-4F32-829E-3AF39D7F906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62" name="Text Box 3">
          <a:extLst>
            <a:ext uri="{FF2B5EF4-FFF2-40B4-BE49-F238E27FC236}">
              <a16:creationId xmlns:a16="http://schemas.microsoft.com/office/drawing/2014/main" xmlns="" id="{B599B31F-5A83-4255-8161-18B09B05C33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63" name="Text Box 3">
          <a:extLst>
            <a:ext uri="{FF2B5EF4-FFF2-40B4-BE49-F238E27FC236}">
              <a16:creationId xmlns:a16="http://schemas.microsoft.com/office/drawing/2014/main" xmlns="" id="{255DE84D-DC76-49AB-94BC-9867E1B4728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64" name="Text Box 3">
          <a:extLst>
            <a:ext uri="{FF2B5EF4-FFF2-40B4-BE49-F238E27FC236}">
              <a16:creationId xmlns:a16="http://schemas.microsoft.com/office/drawing/2014/main" xmlns="" id="{1830103A-2648-490B-BB1F-63E9E143D40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65" name="Text Box 3">
          <a:extLst>
            <a:ext uri="{FF2B5EF4-FFF2-40B4-BE49-F238E27FC236}">
              <a16:creationId xmlns:a16="http://schemas.microsoft.com/office/drawing/2014/main" xmlns="" id="{81B0BED2-4E63-4F9B-A672-18D83DEA47A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66" name="Text Box 3">
          <a:extLst>
            <a:ext uri="{FF2B5EF4-FFF2-40B4-BE49-F238E27FC236}">
              <a16:creationId xmlns:a16="http://schemas.microsoft.com/office/drawing/2014/main" xmlns="" id="{12DACD36-87A7-4DFA-AA06-F7B4B49C37D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67" name="Text Box 3">
          <a:extLst>
            <a:ext uri="{FF2B5EF4-FFF2-40B4-BE49-F238E27FC236}">
              <a16:creationId xmlns:a16="http://schemas.microsoft.com/office/drawing/2014/main" xmlns="" id="{1EBC7672-1568-431D-98A7-509D636ED78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68" name="Text Box 3">
          <a:extLst>
            <a:ext uri="{FF2B5EF4-FFF2-40B4-BE49-F238E27FC236}">
              <a16:creationId xmlns:a16="http://schemas.microsoft.com/office/drawing/2014/main" xmlns="" id="{54586042-CAA0-46BB-811C-F70D723B57D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69" name="Text Box 3">
          <a:extLst>
            <a:ext uri="{FF2B5EF4-FFF2-40B4-BE49-F238E27FC236}">
              <a16:creationId xmlns:a16="http://schemas.microsoft.com/office/drawing/2014/main" xmlns="" id="{9C11B97F-9FC8-42EC-924C-1F86DA0D335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70" name="Text Box 3">
          <a:extLst>
            <a:ext uri="{FF2B5EF4-FFF2-40B4-BE49-F238E27FC236}">
              <a16:creationId xmlns:a16="http://schemas.microsoft.com/office/drawing/2014/main" xmlns="" id="{D2D3D99F-462A-47D0-B282-0B831CAC45E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71" name="Text Box 3">
          <a:extLst>
            <a:ext uri="{FF2B5EF4-FFF2-40B4-BE49-F238E27FC236}">
              <a16:creationId xmlns:a16="http://schemas.microsoft.com/office/drawing/2014/main" xmlns="" id="{5AF8C4C9-12A7-433B-A855-F454F760F30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72" name="Text Box 3">
          <a:extLst>
            <a:ext uri="{FF2B5EF4-FFF2-40B4-BE49-F238E27FC236}">
              <a16:creationId xmlns:a16="http://schemas.microsoft.com/office/drawing/2014/main" xmlns="" id="{BFF2309A-A8E0-498E-81FB-4D344EA8CAD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73" name="Text Box 3">
          <a:extLst>
            <a:ext uri="{FF2B5EF4-FFF2-40B4-BE49-F238E27FC236}">
              <a16:creationId xmlns:a16="http://schemas.microsoft.com/office/drawing/2014/main" xmlns="" id="{DE046EE4-83D3-4696-BD5C-9A004AC0472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74" name="Text Box 3">
          <a:extLst>
            <a:ext uri="{FF2B5EF4-FFF2-40B4-BE49-F238E27FC236}">
              <a16:creationId xmlns:a16="http://schemas.microsoft.com/office/drawing/2014/main" xmlns="" id="{684892D4-F238-4999-8497-AD58CB6FBE8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75" name="Text Box 3">
          <a:extLst>
            <a:ext uri="{FF2B5EF4-FFF2-40B4-BE49-F238E27FC236}">
              <a16:creationId xmlns:a16="http://schemas.microsoft.com/office/drawing/2014/main" xmlns="" id="{17D04E74-D46C-411F-90CE-9D256F4B1EF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76" name="Text Box 3">
          <a:extLst>
            <a:ext uri="{FF2B5EF4-FFF2-40B4-BE49-F238E27FC236}">
              <a16:creationId xmlns:a16="http://schemas.microsoft.com/office/drawing/2014/main" xmlns="" id="{C72E1848-66AC-4063-8C39-FCDD7EA3CFA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77" name="Text Box 3">
          <a:extLst>
            <a:ext uri="{FF2B5EF4-FFF2-40B4-BE49-F238E27FC236}">
              <a16:creationId xmlns:a16="http://schemas.microsoft.com/office/drawing/2014/main" xmlns="" id="{F2BA089A-B2D9-4151-A775-794DAE082F2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78" name="Text Box 3">
          <a:extLst>
            <a:ext uri="{FF2B5EF4-FFF2-40B4-BE49-F238E27FC236}">
              <a16:creationId xmlns:a16="http://schemas.microsoft.com/office/drawing/2014/main" xmlns="" id="{B57B60FF-B1EF-47C9-AB83-4C400F9CCCD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79" name="Text Box 3">
          <a:extLst>
            <a:ext uri="{FF2B5EF4-FFF2-40B4-BE49-F238E27FC236}">
              <a16:creationId xmlns:a16="http://schemas.microsoft.com/office/drawing/2014/main" xmlns="" id="{08CCF16E-7645-479A-9643-F48520A72E2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80" name="Text Box 3">
          <a:extLst>
            <a:ext uri="{FF2B5EF4-FFF2-40B4-BE49-F238E27FC236}">
              <a16:creationId xmlns:a16="http://schemas.microsoft.com/office/drawing/2014/main" xmlns="" id="{8E21D78E-FC6A-4E9A-842F-5323CCF006B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81" name="Text Box 3">
          <a:extLst>
            <a:ext uri="{FF2B5EF4-FFF2-40B4-BE49-F238E27FC236}">
              <a16:creationId xmlns:a16="http://schemas.microsoft.com/office/drawing/2014/main" xmlns="" id="{566DA200-E1B9-4B7E-ACE5-755CE453F22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82" name="Text Box 3">
          <a:extLst>
            <a:ext uri="{FF2B5EF4-FFF2-40B4-BE49-F238E27FC236}">
              <a16:creationId xmlns:a16="http://schemas.microsoft.com/office/drawing/2014/main" xmlns="" id="{94432058-3771-4D5C-85AB-50EA85459FA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83" name="Text Box 3">
          <a:extLst>
            <a:ext uri="{FF2B5EF4-FFF2-40B4-BE49-F238E27FC236}">
              <a16:creationId xmlns:a16="http://schemas.microsoft.com/office/drawing/2014/main" xmlns="" id="{65D21745-4906-4468-A61C-B2E334CE11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84" name="Text Box 3">
          <a:extLst>
            <a:ext uri="{FF2B5EF4-FFF2-40B4-BE49-F238E27FC236}">
              <a16:creationId xmlns:a16="http://schemas.microsoft.com/office/drawing/2014/main" xmlns="" id="{9111C37B-9D55-4DDA-A3BC-C9580D22C78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85" name="Text Box 3">
          <a:extLst>
            <a:ext uri="{FF2B5EF4-FFF2-40B4-BE49-F238E27FC236}">
              <a16:creationId xmlns:a16="http://schemas.microsoft.com/office/drawing/2014/main" xmlns="" id="{78235302-0120-43EF-A643-BCF5B831CF1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86" name="Text Box 3">
          <a:extLst>
            <a:ext uri="{FF2B5EF4-FFF2-40B4-BE49-F238E27FC236}">
              <a16:creationId xmlns:a16="http://schemas.microsoft.com/office/drawing/2014/main" xmlns="" id="{604E4CCA-DAD4-44D0-931D-F0F787F3818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87" name="Text Box 3">
          <a:extLst>
            <a:ext uri="{FF2B5EF4-FFF2-40B4-BE49-F238E27FC236}">
              <a16:creationId xmlns:a16="http://schemas.microsoft.com/office/drawing/2014/main" xmlns="" id="{F70C5B9E-E283-4FB3-A5FE-5CFCDCACBB6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88" name="Text Box 3">
          <a:extLst>
            <a:ext uri="{FF2B5EF4-FFF2-40B4-BE49-F238E27FC236}">
              <a16:creationId xmlns:a16="http://schemas.microsoft.com/office/drawing/2014/main" xmlns="" id="{AE6E6B04-DCB7-4CCF-A4B3-86972A82406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89" name="Text Box 3">
          <a:extLst>
            <a:ext uri="{FF2B5EF4-FFF2-40B4-BE49-F238E27FC236}">
              <a16:creationId xmlns:a16="http://schemas.microsoft.com/office/drawing/2014/main" xmlns="" id="{28D44793-D8E2-43B9-928C-FEEB2C3040B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90" name="Text Box 3">
          <a:extLst>
            <a:ext uri="{FF2B5EF4-FFF2-40B4-BE49-F238E27FC236}">
              <a16:creationId xmlns:a16="http://schemas.microsoft.com/office/drawing/2014/main" xmlns="" id="{BE75761E-F535-4A87-9B03-117D81E6EDF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91" name="Text Box 3">
          <a:extLst>
            <a:ext uri="{FF2B5EF4-FFF2-40B4-BE49-F238E27FC236}">
              <a16:creationId xmlns:a16="http://schemas.microsoft.com/office/drawing/2014/main" xmlns="" id="{B75284EF-98FA-4D75-8D4F-C199E165B9B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92" name="Text Box 3">
          <a:extLst>
            <a:ext uri="{FF2B5EF4-FFF2-40B4-BE49-F238E27FC236}">
              <a16:creationId xmlns:a16="http://schemas.microsoft.com/office/drawing/2014/main" xmlns="" id="{23749D85-F560-4CF9-ABCB-1AF656477F6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93" name="Text Box 3">
          <a:extLst>
            <a:ext uri="{FF2B5EF4-FFF2-40B4-BE49-F238E27FC236}">
              <a16:creationId xmlns:a16="http://schemas.microsoft.com/office/drawing/2014/main" xmlns="" id="{003A7659-DB40-4D2C-B989-3C224969675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94" name="Text Box 3">
          <a:extLst>
            <a:ext uri="{FF2B5EF4-FFF2-40B4-BE49-F238E27FC236}">
              <a16:creationId xmlns:a16="http://schemas.microsoft.com/office/drawing/2014/main" xmlns="" id="{8A857E02-9C5E-4161-BF1C-364858AF7DD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95" name="Text Box 3">
          <a:extLst>
            <a:ext uri="{FF2B5EF4-FFF2-40B4-BE49-F238E27FC236}">
              <a16:creationId xmlns:a16="http://schemas.microsoft.com/office/drawing/2014/main" xmlns="" id="{AD976298-BB8A-4FBB-85EA-FFBA7B766BB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96" name="Text Box 3">
          <a:extLst>
            <a:ext uri="{FF2B5EF4-FFF2-40B4-BE49-F238E27FC236}">
              <a16:creationId xmlns:a16="http://schemas.microsoft.com/office/drawing/2014/main" xmlns="" id="{35E51667-0271-4F21-8AD1-3B98DA55BE0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97" name="Text Box 3">
          <a:extLst>
            <a:ext uri="{FF2B5EF4-FFF2-40B4-BE49-F238E27FC236}">
              <a16:creationId xmlns:a16="http://schemas.microsoft.com/office/drawing/2014/main" xmlns="" id="{0EC62027-40A3-4FF3-ADAB-DF7E2D55B01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898" name="Text Box 3">
          <a:extLst>
            <a:ext uri="{FF2B5EF4-FFF2-40B4-BE49-F238E27FC236}">
              <a16:creationId xmlns:a16="http://schemas.microsoft.com/office/drawing/2014/main" xmlns="" id="{064C965D-A2CA-4692-82CB-748B35BD1A8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899" name="Text Box 3">
          <a:extLst>
            <a:ext uri="{FF2B5EF4-FFF2-40B4-BE49-F238E27FC236}">
              <a16:creationId xmlns:a16="http://schemas.microsoft.com/office/drawing/2014/main" xmlns="" id="{D141ED95-E493-41DC-BAB4-6EFDA3F7698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900" name="Text Box 3">
          <a:extLst>
            <a:ext uri="{FF2B5EF4-FFF2-40B4-BE49-F238E27FC236}">
              <a16:creationId xmlns:a16="http://schemas.microsoft.com/office/drawing/2014/main" xmlns="" id="{F092D08B-701E-40C9-AC8C-361D794C11E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901" name="Text Box 3">
          <a:extLst>
            <a:ext uri="{FF2B5EF4-FFF2-40B4-BE49-F238E27FC236}">
              <a16:creationId xmlns:a16="http://schemas.microsoft.com/office/drawing/2014/main" xmlns="" id="{AB7D1056-33B8-4D4D-8BEE-0E708CA7831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902" name="Text Box 3">
          <a:extLst>
            <a:ext uri="{FF2B5EF4-FFF2-40B4-BE49-F238E27FC236}">
              <a16:creationId xmlns:a16="http://schemas.microsoft.com/office/drawing/2014/main" xmlns="" id="{88ECE044-0313-4F05-8490-8EC1998F189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903" name="Text Box 3">
          <a:extLst>
            <a:ext uri="{FF2B5EF4-FFF2-40B4-BE49-F238E27FC236}">
              <a16:creationId xmlns:a16="http://schemas.microsoft.com/office/drawing/2014/main" xmlns="" id="{939FFEDB-BD62-400D-A05B-CA569EF6E93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904" name="Text Box 3">
          <a:extLst>
            <a:ext uri="{FF2B5EF4-FFF2-40B4-BE49-F238E27FC236}">
              <a16:creationId xmlns:a16="http://schemas.microsoft.com/office/drawing/2014/main" xmlns="" id="{776075F2-D35B-42CF-B244-C9118E3AA53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905" name="Text Box 3">
          <a:extLst>
            <a:ext uri="{FF2B5EF4-FFF2-40B4-BE49-F238E27FC236}">
              <a16:creationId xmlns:a16="http://schemas.microsoft.com/office/drawing/2014/main" xmlns="" id="{CFAD17D0-E87A-4178-B2D9-3E1D2BE9CBE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906" name="Text Box 3">
          <a:extLst>
            <a:ext uri="{FF2B5EF4-FFF2-40B4-BE49-F238E27FC236}">
              <a16:creationId xmlns:a16="http://schemas.microsoft.com/office/drawing/2014/main" xmlns="" id="{45AA0669-D084-4346-BA27-0513C9DB8DC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907" name="Text Box 3">
          <a:extLst>
            <a:ext uri="{FF2B5EF4-FFF2-40B4-BE49-F238E27FC236}">
              <a16:creationId xmlns:a16="http://schemas.microsoft.com/office/drawing/2014/main" xmlns="" id="{6B3914A4-4E29-4931-8830-494CCAEAE0D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908" name="Text Box 3">
          <a:extLst>
            <a:ext uri="{FF2B5EF4-FFF2-40B4-BE49-F238E27FC236}">
              <a16:creationId xmlns:a16="http://schemas.microsoft.com/office/drawing/2014/main" xmlns="" id="{6218C679-EA9D-4C6A-A7B0-671E030481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909" name="Text Box 3">
          <a:extLst>
            <a:ext uri="{FF2B5EF4-FFF2-40B4-BE49-F238E27FC236}">
              <a16:creationId xmlns:a16="http://schemas.microsoft.com/office/drawing/2014/main" xmlns="" id="{DE01FF3E-305F-4525-82D9-4E967980AA9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910" name="Text Box 3">
          <a:extLst>
            <a:ext uri="{FF2B5EF4-FFF2-40B4-BE49-F238E27FC236}">
              <a16:creationId xmlns:a16="http://schemas.microsoft.com/office/drawing/2014/main" xmlns="" id="{0F5ACA09-A6A4-4950-B131-AD83F6B683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911" name="Text Box 3">
          <a:extLst>
            <a:ext uri="{FF2B5EF4-FFF2-40B4-BE49-F238E27FC236}">
              <a16:creationId xmlns:a16="http://schemas.microsoft.com/office/drawing/2014/main" xmlns="" id="{BA5462CD-A8F2-42A5-9D6B-2BCDEB47EF9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39291"/>
    <xdr:sp macro="" textlink="">
      <xdr:nvSpPr>
        <xdr:cNvPr id="3912" name="Text Box 3">
          <a:extLst>
            <a:ext uri="{FF2B5EF4-FFF2-40B4-BE49-F238E27FC236}">
              <a16:creationId xmlns:a16="http://schemas.microsoft.com/office/drawing/2014/main" xmlns="" id="{EBFFAABF-1132-434B-8BF8-D4C4AC54146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913" name="Text Box 3">
          <a:extLst>
            <a:ext uri="{FF2B5EF4-FFF2-40B4-BE49-F238E27FC236}">
              <a16:creationId xmlns:a16="http://schemas.microsoft.com/office/drawing/2014/main" xmlns="" id="{8E7D396E-19E9-496C-938B-F8C2D71EFFC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642</xdr:row>
      <xdr:rowOff>0</xdr:rowOff>
    </xdr:from>
    <xdr:ext cx="23662" cy="301191"/>
    <xdr:sp macro="" textlink="">
      <xdr:nvSpPr>
        <xdr:cNvPr id="3914" name="Text Box 3">
          <a:extLst>
            <a:ext uri="{FF2B5EF4-FFF2-40B4-BE49-F238E27FC236}">
              <a16:creationId xmlns:a16="http://schemas.microsoft.com/office/drawing/2014/main" xmlns="" id="{3DF45260-9D4E-4250-A4B4-7D3BD8165F3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915" name="Text Box 3">
          <a:extLst>
            <a:ext uri="{FF2B5EF4-FFF2-40B4-BE49-F238E27FC236}">
              <a16:creationId xmlns:a16="http://schemas.microsoft.com/office/drawing/2014/main" xmlns="" id="{C761C2B4-12E2-4CEF-BD56-C1B07F5FCA1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916" name="Text Box 3">
          <a:extLst>
            <a:ext uri="{FF2B5EF4-FFF2-40B4-BE49-F238E27FC236}">
              <a16:creationId xmlns:a16="http://schemas.microsoft.com/office/drawing/2014/main" xmlns="" id="{52B7AA7D-C516-4AA4-9769-164776934776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917" name="Text Box 3">
          <a:extLst>
            <a:ext uri="{FF2B5EF4-FFF2-40B4-BE49-F238E27FC236}">
              <a16:creationId xmlns:a16="http://schemas.microsoft.com/office/drawing/2014/main" xmlns="" id="{2ED36407-FFFE-4B6A-960F-E7B109615022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918" name="Text Box 3">
          <a:extLst>
            <a:ext uri="{FF2B5EF4-FFF2-40B4-BE49-F238E27FC236}">
              <a16:creationId xmlns:a16="http://schemas.microsoft.com/office/drawing/2014/main" xmlns="" id="{328E3AD3-129B-4593-BF2A-84DDAE3FEF9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919" name="Text Box 3">
          <a:extLst>
            <a:ext uri="{FF2B5EF4-FFF2-40B4-BE49-F238E27FC236}">
              <a16:creationId xmlns:a16="http://schemas.microsoft.com/office/drawing/2014/main" xmlns="" id="{643AB4EC-7DDF-407C-B546-4F7CDF1DD36D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920" name="Text Box 3">
          <a:extLst>
            <a:ext uri="{FF2B5EF4-FFF2-40B4-BE49-F238E27FC236}">
              <a16:creationId xmlns:a16="http://schemas.microsoft.com/office/drawing/2014/main" xmlns="" id="{6332B9E6-DF03-4850-B3DC-C9192224DD36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921" name="Text Box 3">
          <a:extLst>
            <a:ext uri="{FF2B5EF4-FFF2-40B4-BE49-F238E27FC236}">
              <a16:creationId xmlns:a16="http://schemas.microsoft.com/office/drawing/2014/main" xmlns="" id="{E53F7E2F-6AC3-4BA6-B729-627710336497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922" name="Text Box 3">
          <a:extLst>
            <a:ext uri="{FF2B5EF4-FFF2-40B4-BE49-F238E27FC236}">
              <a16:creationId xmlns:a16="http://schemas.microsoft.com/office/drawing/2014/main" xmlns="" id="{EC740884-08B9-4474-91F9-A81AA77685F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923" name="Text Box 3">
          <a:extLst>
            <a:ext uri="{FF2B5EF4-FFF2-40B4-BE49-F238E27FC236}">
              <a16:creationId xmlns:a16="http://schemas.microsoft.com/office/drawing/2014/main" xmlns="" id="{80765AEF-374E-442B-970D-329C063A6869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924" name="Text Box 3">
          <a:extLst>
            <a:ext uri="{FF2B5EF4-FFF2-40B4-BE49-F238E27FC236}">
              <a16:creationId xmlns:a16="http://schemas.microsoft.com/office/drawing/2014/main" xmlns="" id="{F72D87E5-F72A-47B1-AF69-A359C8004BDB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925" name="Text Box 3">
          <a:extLst>
            <a:ext uri="{FF2B5EF4-FFF2-40B4-BE49-F238E27FC236}">
              <a16:creationId xmlns:a16="http://schemas.microsoft.com/office/drawing/2014/main" xmlns="" id="{44F0D174-90A4-409C-B01E-E8DDF795F089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642</xdr:row>
      <xdr:rowOff>0</xdr:rowOff>
    </xdr:from>
    <xdr:ext cx="563880" cy="301191"/>
    <xdr:sp macro="" textlink="">
      <xdr:nvSpPr>
        <xdr:cNvPr id="3926" name="Text Box 3">
          <a:extLst>
            <a:ext uri="{FF2B5EF4-FFF2-40B4-BE49-F238E27FC236}">
              <a16:creationId xmlns:a16="http://schemas.microsoft.com/office/drawing/2014/main" xmlns="" id="{A33E152C-681A-4A8B-996F-CB24A1AC901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27" name="Text Box 3">
          <a:extLst>
            <a:ext uri="{FF2B5EF4-FFF2-40B4-BE49-F238E27FC236}">
              <a16:creationId xmlns:a16="http://schemas.microsoft.com/office/drawing/2014/main" xmlns="" id="{C3578A04-5C67-4FDF-8E2A-0AFA657887A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28" name="Text Box 3">
          <a:extLst>
            <a:ext uri="{FF2B5EF4-FFF2-40B4-BE49-F238E27FC236}">
              <a16:creationId xmlns:a16="http://schemas.microsoft.com/office/drawing/2014/main" xmlns="" id="{2D61A5DF-EC14-445C-9F84-89D0C237A77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29" name="Text Box 3">
          <a:extLst>
            <a:ext uri="{FF2B5EF4-FFF2-40B4-BE49-F238E27FC236}">
              <a16:creationId xmlns:a16="http://schemas.microsoft.com/office/drawing/2014/main" xmlns="" id="{E76F5566-5847-4D43-AEC0-7DD28775F5F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30" name="Text Box 3">
          <a:extLst>
            <a:ext uri="{FF2B5EF4-FFF2-40B4-BE49-F238E27FC236}">
              <a16:creationId xmlns:a16="http://schemas.microsoft.com/office/drawing/2014/main" xmlns="" id="{167FFBAB-27F4-4127-8885-10735759B0B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31" name="Text Box 3">
          <a:extLst>
            <a:ext uri="{FF2B5EF4-FFF2-40B4-BE49-F238E27FC236}">
              <a16:creationId xmlns:a16="http://schemas.microsoft.com/office/drawing/2014/main" xmlns="" id="{2E95746E-AC86-4554-9ABC-7761131DBA5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32" name="Text Box 3">
          <a:extLst>
            <a:ext uri="{FF2B5EF4-FFF2-40B4-BE49-F238E27FC236}">
              <a16:creationId xmlns:a16="http://schemas.microsoft.com/office/drawing/2014/main" xmlns="" id="{B98C5485-CDD2-4D0A-B3C9-2109AE0D315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33" name="Text Box 3">
          <a:extLst>
            <a:ext uri="{FF2B5EF4-FFF2-40B4-BE49-F238E27FC236}">
              <a16:creationId xmlns:a16="http://schemas.microsoft.com/office/drawing/2014/main" xmlns="" id="{9B0C67D0-9F66-4709-8534-8CAEF087F04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34" name="Text Box 3">
          <a:extLst>
            <a:ext uri="{FF2B5EF4-FFF2-40B4-BE49-F238E27FC236}">
              <a16:creationId xmlns:a16="http://schemas.microsoft.com/office/drawing/2014/main" xmlns="" id="{CADB3F71-B19C-4472-B701-D7CC082FD6D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35" name="Text Box 3">
          <a:extLst>
            <a:ext uri="{FF2B5EF4-FFF2-40B4-BE49-F238E27FC236}">
              <a16:creationId xmlns:a16="http://schemas.microsoft.com/office/drawing/2014/main" xmlns="" id="{63451B36-017D-4A55-9D4E-638D827585A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36" name="Text Box 3">
          <a:extLst>
            <a:ext uri="{FF2B5EF4-FFF2-40B4-BE49-F238E27FC236}">
              <a16:creationId xmlns:a16="http://schemas.microsoft.com/office/drawing/2014/main" xmlns="" id="{75E95A3C-3971-48EF-A40F-B30293AA7D9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37" name="Text Box 3">
          <a:extLst>
            <a:ext uri="{FF2B5EF4-FFF2-40B4-BE49-F238E27FC236}">
              <a16:creationId xmlns:a16="http://schemas.microsoft.com/office/drawing/2014/main" xmlns="" id="{33DEA12C-3CB0-49EA-BE34-2B830E885FD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38" name="Text Box 3">
          <a:extLst>
            <a:ext uri="{FF2B5EF4-FFF2-40B4-BE49-F238E27FC236}">
              <a16:creationId xmlns:a16="http://schemas.microsoft.com/office/drawing/2014/main" xmlns="" id="{47046CE1-7142-47C6-97BD-6A4E8E3FD0D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39" name="Text Box 3">
          <a:extLst>
            <a:ext uri="{FF2B5EF4-FFF2-40B4-BE49-F238E27FC236}">
              <a16:creationId xmlns:a16="http://schemas.microsoft.com/office/drawing/2014/main" xmlns="" id="{6AF8090E-D2B2-47B3-9A02-C14813E5D74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40" name="Text Box 3">
          <a:extLst>
            <a:ext uri="{FF2B5EF4-FFF2-40B4-BE49-F238E27FC236}">
              <a16:creationId xmlns:a16="http://schemas.microsoft.com/office/drawing/2014/main" xmlns="" id="{682F3173-6FA5-492E-91DF-B4CAD56C7E8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41" name="Text Box 3">
          <a:extLst>
            <a:ext uri="{FF2B5EF4-FFF2-40B4-BE49-F238E27FC236}">
              <a16:creationId xmlns:a16="http://schemas.microsoft.com/office/drawing/2014/main" xmlns="" id="{06F68B57-6AE6-4476-A6D7-AE471E9AB25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42" name="Text Box 3">
          <a:extLst>
            <a:ext uri="{FF2B5EF4-FFF2-40B4-BE49-F238E27FC236}">
              <a16:creationId xmlns:a16="http://schemas.microsoft.com/office/drawing/2014/main" xmlns="" id="{45664F24-8872-4752-BB9A-39D78531E82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43" name="Text Box 3">
          <a:extLst>
            <a:ext uri="{FF2B5EF4-FFF2-40B4-BE49-F238E27FC236}">
              <a16:creationId xmlns:a16="http://schemas.microsoft.com/office/drawing/2014/main" xmlns="" id="{F6AD5DE1-605D-4EF2-9E75-88DF6C5F822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44" name="Text Box 3">
          <a:extLst>
            <a:ext uri="{FF2B5EF4-FFF2-40B4-BE49-F238E27FC236}">
              <a16:creationId xmlns:a16="http://schemas.microsoft.com/office/drawing/2014/main" xmlns="" id="{7F8F49E5-03CE-4AB4-B2DF-ED7A34F1C20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45" name="Text Box 3">
          <a:extLst>
            <a:ext uri="{FF2B5EF4-FFF2-40B4-BE49-F238E27FC236}">
              <a16:creationId xmlns:a16="http://schemas.microsoft.com/office/drawing/2014/main" xmlns="" id="{8169250D-1C5B-4A50-817E-795C0F9A342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46" name="Text Box 3">
          <a:extLst>
            <a:ext uri="{FF2B5EF4-FFF2-40B4-BE49-F238E27FC236}">
              <a16:creationId xmlns:a16="http://schemas.microsoft.com/office/drawing/2014/main" xmlns="" id="{FAD5F365-9F30-484C-AFCB-13C6A4EF5CB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47" name="Text Box 3">
          <a:extLst>
            <a:ext uri="{FF2B5EF4-FFF2-40B4-BE49-F238E27FC236}">
              <a16:creationId xmlns:a16="http://schemas.microsoft.com/office/drawing/2014/main" xmlns="" id="{56A6E02A-00FF-414B-846B-8DB9FF64AFE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48" name="Text Box 3">
          <a:extLst>
            <a:ext uri="{FF2B5EF4-FFF2-40B4-BE49-F238E27FC236}">
              <a16:creationId xmlns:a16="http://schemas.microsoft.com/office/drawing/2014/main" xmlns="" id="{AD1B28C3-C3DE-4DF1-B267-80B5AD204A5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49" name="Text Box 3">
          <a:extLst>
            <a:ext uri="{FF2B5EF4-FFF2-40B4-BE49-F238E27FC236}">
              <a16:creationId xmlns:a16="http://schemas.microsoft.com/office/drawing/2014/main" xmlns="" id="{A99882F9-DF29-4FE4-A0A7-53EAFE21EE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50" name="Text Box 3">
          <a:extLst>
            <a:ext uri="{FF2B5EF4-FFF2-40B4-BE49-F238E27FC236}">
              <a16:creationId xmlns:a16="http://schemas.microsoft.com/office/drawing/2014/main" xmlns="" id="{851180D6-FE89-4430-A854-1D015E5F804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51" name="Text Box 3">
          <a:extLst>
            <a:ext uri="{FF2B5EF4-FFF2-40B4-BE49-F238E27FC236}">
              <a16:creationId xmlns:a16="http://schemas.microsoft.com/office/drawing/2014/main" xmlns="" id="{23878ABB-D8FC-402B-9953-1197846008D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52" name="Text Box 3">
          <a:extLst>
            <a:ext uri="{FF2B5EF4-FFF2-40B4-BE49-F238E27FC236}">
              <a16:creationId xmlns:a16="http://schemas.microsoft.com/office/drawing/2014/main" xmlns="" id="{C9CA2491-9BFC-4D5C-A2F1-FCDD503E734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53" name="Text Box 3">
          <a:extLst>
            <a:ext uri="{FF2B5EF4-FFF2-40B4-BE49-F238E27FC236}">
              <a16:creationId xmlns:a16="http://schemas.microsoft.com/office/drawing/2014/main" xmlns="" id="{B3EFC5FA-5F87-4E36-873B-A92862A622E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54" name="Text Box 3">
          <a:extLst>
            <a:ext uri="{FF2B5EF4-FFF2-40B4-BE49-F238E27FC236}">
              <a16:creationId xmlns:a16="http://schemas.microsoft.com/office/drawing/2014/main" xmlns="" id="{5B5F9348-E7B9-4C08-8625-2A63A449315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55" name="Text Box 3">
          <a:extLst>
            <a:ext uri="{FF2B5EF4-FFF2-40B4-BE49-F238E27FC236}">
              <a16:creationId xmlns:a16="http://schemas.microsoft.com/office/drawing/2014/main" xmlns="" id="{EA413CC8-9C9E-4BDA-951E-355043239CA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56" name="Text Box 3">
          <a:extLst>
            <a:ext uri="{FF2B5EF4-FFF2-40B4-BE49-F238E27FC236}">
              <a16:creationId xmlns:a16="http://schemas.microsoft.com/office/drawing/2014/main" xmlns="" id="{B06B0137-7731-4B63-AA05-616F9E1C0BA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57" name="Text Box 3">
          <a:extLst>
            <a:ext uri="{FF2B5EF4-FFF2-40B4-BE49-F238E27FC236}">
              <a16:creationId xmlns:a16="http://schemas.microsoft.com/office/drawing/2014/main" xmlns="" id="{4B440336-1BF5-40D5-AAF4-26BCFA0E99A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58" name="Text Box 3">
          <a:extLst>
            <a:ext uri="{FF2B5EF4-FFF2-40B4-BE49-F238E27FC236}">
              <a16:creationId xmlns:a16="http://schemas.microsoft.com/office/drawing/2014/main" xmlns="" id="{4A17E3FC-206F-4AE3-8717-23521302712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59" name="Text Box 3">
          <a:extLst>
            <a:ext uri="{FF2B5EF4-FFF2-40B4-BE49-F238E27FC236}">
              <a16:creationId xmlns:a16="http://schemas.microsoft.com/office/drawing/2014/main" xmlns="" id="{9917CE1E-003E-4D92-BF5C-F01D18152B9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60" name="Text Box 3">
          <a:extLst>
            <a:ext uri="{FF2B5EF4-FFF2-40B4-BE49-F238E27FC236}">
              <a16:creationId xmlns:a16="http://schemas.microsoft.com/office/drawing/2014/main" xmlns="" id="{3A1AA41A-EB15-48CE-A89B-7FF9DFE5EFD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61" name="Text Box 3">
          <a:extLst>
            <a:ext uri="{FF2B5EF4-FFF2-40B4-BE49-F238E27FC236}">
              <a16:creationId xmlns:a16="http://schemas.microsoft.com/office/drawing/2014/main" xmlns="" id="{2E337135-95FF-4442-9EB8-1C6FC2AB40D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62" name="Text Box 3">
          <a:extLst>
            <a:ext uri="{FF2B5EF4-FFF2-40B4-BE49-F238E27FC236}">
              <a16:creationId xmlns:a16="http://schemas.microsoft.com/office/drawing/2014/main" xmlns="" id="{FE96AC05-FF54-4FB3-8F47-07D6E28DDA5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63" name="Text Box 3">
          <a:extLst>
            <a:ext uri="{FF2B5EF4-FFF2-40B4-BE49-F238E27FC236}">
              <a16:creationId xmlns:a16="http://schemas.microsoft.com/office/drawing/2014/main" xmlns="" id="{D1CB500A-22FD-49D3-94F9-C7754664AF5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64" name="Text Box 3">
          <a:extLst>
            <a:ext uri="{FF2B5EF4-FFF2-40B4-BE49-F238E27FC236}">
              <a16:creationId xmlns:a16="http://schemas.microsoft.com/office/drawing/2014/main" xmlns="" id="{74CDAF3C-3D7C-466A-A0E6-D9ACAC33D62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65" name="Text Box 3">
          <a:extLst>
            <a:ext uri="{FF2B5EF4-FFF2-40B4-BE49-F238E27FC236}">
              <a16:creationId xmlns:a16="http://schemas.microsoft.com/office/drawing/2014/main" xmlns="" id="{74E5B875-62F3-4D28-9899-C4E9F4C5035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66" name="Text Box 3">
          <a:extLst>
            <a:ext uri="{FF2B5EF4-FFF2-40B4-BE49-F238E27FC236}">
              <a16:creationId xmlns:a16="http://schemas.microsoft.com/office/drawing/2014/main" xmlns="" id="{6241C7B0-C48B-44AB-B0F4-C026405302F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67" name="Text Box 3">
          <a:extLst>
            <a:ext uri="{FF2B5EF4-FFF2-40B4-BE49-F238E27FC236}">
              <a16:creationId xmlns:a16="http://schemas.microsoft.com/office/drawing/2014/main" xmlns="" id="{313EF486-1A81-49E4-98EF-2E233BAAF7A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68" name="Text Box 3">
          <a:extLst>
            <a:ext uri="{FF2B5EF4-FFF2-40B4-BE49-F238E27FC236}">
              <a16:creationId xmlns:a16="http://schemas.microsoft.com/office/drawing/2014/main" xmlns="" id="{113B945D-A773-412E-996B-92790A00C5F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69" name="Text Box 3">
          <a:extLst>
            <a:ext uri="{FF2B5EF4-FFF2-40B4-BE49-F238E27FC236}">
              <a16:creationId xmlns:a16="http://schemas.microsoft.com/office/drawing/2014/main" xmlns="" id="{E8D681C2-CD0C-41A0-81D2-7356FAD65FA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70" name="Text Box 3">
          <a:extLst>
            <a:ext uri="{FF2B5EF4-FFF2-40B4-BE49-F238E27FC236}">
              <a16:creationId xmlns:a16="http://schemas.microsoft.com/office/drawing/2014/main" xmlns="" id="{4AB78ED8-6C10-44B7-A1FA-287BAE6C964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71" name="Text Box 3">
          <a:extLst>
            <a:ext uri="{FF2B5EF4-FFF2-40B4-BE49-F238E27FC236}">
              <a16:creationId xmlns:a16="http://schemas.microsoft.com/office/drawing/2014/main" xmlns="" id="{A30F1EBF-B169-452B-902A-599296DB41F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72" name="Text Box 3">
          <a:extLst>
            <a:ext uri="{FF2B5EF4-FFF2-40B4-BE49-F238E27FC236}">
              <a16:creationId xmlns:a16="http://schemas.microsoft.com/office/drawing/2014/main" xmlns="" id="{451AC7D6-6488-4F43-AC9B-0F32A14F51F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73" name="Text Box 3">
          <a:extLst>
            <a:ext uri="{FF2B5EF4-FFF2-40B4-BE49-F238E27FC236}">
              <a16:creationId xmlns:a16="http://schemas.microsoft.com/office/drawing/2014/main" xmlns="" id="{944BDD76-BD68-46CB-9514-5ACAEF5F849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74" name="Text Box 3">
          <a:extLst>
            <a:ext uri="{FF2B5EF4-FFF2-40B4-BE49-F238E27FC236}">
              <a16:creationId xmlns:a16="http://schemas.microsoft.com/office/drawing/2014/main" xmlns="" id="{56F48970-0274-4C21-8638-E1E9239D256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75" name="Text Box 3">
          <a:extLst>
            <a:ext uri="{FF2B5EF4-FFF2-40B4-BE49-F238E27FC236}">
              <a16:creationId xmlns:a16="http://schemas.microsoft.com/office/drawing/2014/main" xmlns="" id="{F61EF97F-D6E1-4648-AD3B-B954DC3C041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76" name="Text Box 3">
          <a:extLst>
            <a:ext uri="{FF2B5EF4-FFF2-40B4-BE49-F238E27FC236}">
              <a16:creationId xmlns:a16="http://schemas.microsoft.com/office/drawing/2014/main" xmlns="" id="{B94ABB8B-BB9E-429A-B7ED-8D599193F23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77" name="Text Box 3">
          <a:extLst>
            <a:ext uri="{FF2B5EF4-FFF2-40B4-BE49-F238E27FC236}">
              <a16:creationId xmlns:a16="http://schemas.microsoft.com/office/drawing/2014/main" xmlns="" id="{EDA3697B-28C2-479F-BB0D-55ABA4AAD8C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78" name="Text Box 3">
          <a:extLst>
            <a:ext uri="{FF2B5EF4-FFF2-40B4-BE49-F238E27FC236}">
              <a16:creationId xmlns:a16="http://schemas.microsoft.com/office/drawing/2014/main" xmlns="" id="{AAB3EFD0-4C06-4FE5-BE22-FA15A402233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79" name="Text Box 3">
          <a:extLst>
            <a:ext uri="{FF2B5EF4-FFF2-40B4-BE49-F238E27FC236}">
              <a16:creationId xmlns:a16="http://schemas.microsoft.com/office/drawing/2014/main" xmlns="" id="{224A984B-88A7-41E9-8327-FB79F8BE8BE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80" name="Text Box 3">
          <a:extLst>
            <a:ext uri="{FF2B5EF4-FFF2-40B4-BE49-F238E27FC236}">
              <a16:creationId xmlns:a16="http://schemas.microsoft.com/office/drawing/2014/main" xmlns="" id="{7950A568-0A7D-4ECB-8DE2-0D3FBA048A2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81" name="Text Box 3">
          <a:extLst>
            <a:ext uri="{FF2B5EF4-FFF2-40B4-BE49-F238E27FC236}">
              <a16:creationId xmlns:a16="http://schemas.microsoft.com/office/drawing/2014/main" xmlns="" id="{03F882FE-2D8C-46FA-990E-34E5DFB23CE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82" name="Text Box 3">
          <a:extLst>
            <a:ext uri="{FF2B5EF4-FFF2-40B4-BE49-F238E27FC236}">
              <a16:creationId xmlns:a16="http://schemas.microsoft.com/office/drawing/2014/main" xmlns="" id="{2E74E6CA-2249-43C3-9D66-687DD32255D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83" name="Text Box 3">
          <a:extLst>
            <a:ext uri="{FF2B5EF4-FFF2-40B4-BE49-F238E27FC236}">
              <a16:creationId xmlns:a16="http://schemas.microsoft.com/office/drawing/2014/main" xmlns="" id="{BCF88698-8C8D-4ED4-9EB4-9FC5D97E58E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84" name="Text Box 3">
          <a:extLst>
            <a:ext uri="{FF2B5EF4-FFF2-40B4-BE49-F238E27FC236}">
              <a16:creationId xmlns:a16="http://schemas.microsoft.com/office/drawing/2014/main" xmlns="" id="{746CD97F-6E7A-44B9-BDAC-FADD0116187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85" name="Text Box 3">
          <a:extLst>
            <a:ext uri="{FF2B5EF4-FFF2-40B4-BE49-F238E27FC236}">
              <a16:creationId xmlns:a16="http://schemas.microsoft.com/office/drawing/2014/main" xmlns="" id="{55170F1F-1717-48F0-BE85-D8A2BD8C391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86" name="Text Box 3">
          <a:extLst>
            <a:ext uri="{FF2B5EF4-FFF2-40B4-BE49-F238E27FC236}">
              <a16:creationId xmlns:a16="http://schemas.microsoft.com/office/drawing/2014/main" xmlns="" id="{25154EA6-676E-451E-A951-908A36A7AA2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87" name="Text Box 3">
          <a:extLst>
            <a:ext uri="{FF2B5EF4-FFF2-40B4-BE49-F238E27FC236}">
              <a16:creationId xmlns:a16="http://schemas.microsoft.com/office/drawing/2014/main" xmlns="" id="{FF5140EA-2C91-46AD-A0B1-168B974D024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88" name="Text Box 3">
          <a:extLst>
            <a:ext uri="{FF2B5EF4-FFF2-40B4-BE49-F238E27FC236}">
              <a16:creationId xmlns:a16="http://schemas.microsoft.com/office/drawing/2014/main" xmlns="" id="{BEF2DB35-C850-49BD-AD41-D5D6AAC0C5A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89" name="Text Box 3">
          <a:extLst>
            <a:ext uri="{FF2B5EF4-FFF2-40B4-BE49-F238E27FC236}">
              <a16:creationId xmlns:a16="http://schemas.microsoft.com/office/drawing/2014/main" xmlns="" id="{B82551F0-B6E9-4B7F-B93F-1954E7C3DB4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90" name="Text Box 3">
          <a:extLst>
            <a:ext uri="{FF2B5EF4-FFF2-40B4-BE49-F238E27FC236}">
              <a16:creationId xmlns:a16="http://schemas.microsoft.com/office/drawing/2014/main" xmlns="" id="{4AFA10C7-6792-49E5-AAAB-D0811D6C293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91" name="Text Box 3">
          <a:extLst>
            <a:ext uri="{FF2B5EF4-FFF2-40B4-BE49-F238E27FC236}">
              <a16:creationId xmlns:a16="http://schemas.microsoft.com/office/drawing/2014/main" xmlns="" id="{59B30F0B-8D90-4112-A109-B6B0DF348FC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92" name="Text Box 3">
          <a:extLst>
            <a:ext uri="{FF2B5EF4-FFF2-40B4-BE49-F238E27FC236}">
              <a16:creationId xmlns:a16="http://schemas.microsoft.com/office/drawing/2014/main" xmlns="" id="{4A58110C-861C-48DF-9FFD-A4CFBEF0009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93" name="Text Box 3">
          <a:extLst>
            <a:ext uri="{FF2B5EF4-FFF2-40B4-BE49-F238E27FC236}">
              <a16:creationId xmlns:a16="http://schemas.microsoft.com/office/drawing/2014/main" xmlns="" id="{395615C4-DF20-49F0-B04A-28E732F3E81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94" name="Text Box 3">
          <a:extLst>
            <a:ext uri="{FF2B5EF4-FFF2-40B4-BE49-F238E27FC236}">
              <a16:creationId xmlns:a16="http://schemas.microsoft.com/office/drawing/2014/main" xmlns="" id="{3A66F298-E8EA-4FFB-AB98-04D999AC78E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95" name="Text Box 3">
          <a:extLst>
            <a:ext uri="{FF2B5EF4-FFF2-40B4-BE49-F238E27FC236}">
              <a16:creationId xmlns:a16="http://schemas.microsoft.com/office/drawing/2014/main" xmlns="" id="{75F68EE1-71CC-4DE3-8F07-ABB89E53597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96" name="Text Box 3">
          <a:extLst>
            <a:ext uri="{FF2B5EF4-FFF2-40B4-BE49-F238E27FC236}">
              <a16:creationId xmlns:a16="http://schemas.microsoft.com/office/drawing/2014/main" xmlns="" id="{A89DA723-0D38-4712-A9F0-F08E74CB958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97" name="Text Box 3">
          <a:extLst>
            <a:ext uri="{FF2B5EF4-FFF2-40B4-BE49-F238E27FC236}">
              <a16:creationId xmlns:a16="http://schemas.microsoft.com/office/drawing/2014/main" xmlns="" id="{0409AF38-3C40-451E-A8EB-73E2023DACE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98" name="Text Box 3">
          <a:extLst>
            <a:ext uri="{FF2B5EF4-FFF2-40B4-BE49-F238E27FC236}">
              <a16:creationId xmlns:a16="http://schemas.microsoft.com/office/drawing/2014/main" xmlns="" id="{DB460B99-2BB9-44D2-9A69-7C7FAEAA2E9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3999" name="Text Box 3">
          <a:extLst>
            <a:ext uri="{FF2B5EF4-FFF2-40B4-BE49-F238E27FC236}">
              <a16:creationId xmlns:a16="http://schemas.microsoft.com/office/drawing/2014/main" xmlns="" id="{D867BF45-7C46-4712-A04F-8D9A31F398B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00" name="Text Box 3">
          <a:extLst>
            <a:ext uri="{FF2B5EF4-FFF2-40B4-BE49-F238E27FC236}">
              <a16:creationId xmlns:a16="http://schemas.microsoft.com/office/drawing/2014/main" xmlns="" id="{98B9BD0A-472D-4877-A056-C54B7D3BB29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01" name="Text Box 3">
          <a:extLst>
            <a:ext uri="{FF2B5EF4-FFF2-40B4-BE49-F238E27FC236}">
              <a16:creationId xmlns:a16="http://schemas.microsoft.com/office/drawing/2014/main" xmlns="" id="{42017036-E2EC-4430-B333-DFDE28C4EC2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02" name="Text Box 3">
          <a:extLst>
            <a:ext uri="{FF2B5EF4-FFF2-40B4-BE49-F238E27FC236}">
              <a16:creationId xmlns:a16="http://schemas.microsoft.com/office/drawing/2014/main" xmlns="" id="{A0316255-CA74-4C77-9423-3D7E1E344FC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03" name="Text Box 3">
          <a:extLst>
            <a:ext uri="{FF2B5EF4-FFF2-40B4-BE49-F238E27FC236}">
              <a16:creationId xmlns:a16="http://schemas.microsoft.com/office/drawing/2014/main" xmlns="" id="{3BEBAD13-306D-4FD2-87CE-1569605C947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04" name="Text Box 3">
          <a:extLst>
            <a:ext uri="{FF2B5EF4-FFF2-40B4-BE49-F238E27FC236}">
              <a16:creationId xmlns:a16="http://schemas.microsoft.com/office/drawing/2014/main" xmlns="" id="{D6C78057-B452-429D-B957-B703C5779BA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05" name="Text Box 3">
          <a:extLst>
            <a:ext uri="{FF2B5EF4-FFF2-40B4-BE49-F238E27FC236}">
              <a16:creationId xmlns:a16="http://schemas.microsoft.com/office/drawing/2014/main" xmlns="" id="{B5C3CA5A-8A4C-4282-A943-9095318E133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06" name="Text Box 3">
          <a:extLst>
            <a:ext uri="{FF2B5EF4-FFF2-40B4-BE49-F238E27FC236}">
              <a16:creationId xmlns:a16="http://schemas.microsoft.com/office/drawing/2014/main" xmlns="" id="{C6408B8B-9ACA-4C44-8AAA-187A636752F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07" name="Text Box 3">
          <a:extLst>
            <a:ext uri="{FF2B5EF4-FFF2-40B4-BE49-F238E27FC236}">
              <a16:creationId xmlns:a16="http://schemas.microsoft.com/office/drawing/2014/main" xmlns="" id="{2209853A-561B-40A3-A28D-5A96B68C86F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08" name="Text Box 3">
          <a:extLst>
            <a:ext uri="{FF2B5EF4-FFF2-40B4-BE49-F238E27FC236}">
              <a16:creationId xmlns:a16="http://schemas.microsoft.com/office/drawing/2014/main" xmlns="" id="{D236913C-E986-44D4-876D-530CA3BCC03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09" name="Text Box 3">
          <a:extLst>
            <a:ext uri="{FF2B5EF4-FFF2-40B4-BE49-F238E27FC236}">
              <a16:creationId xmlns:a16="http://schemas.microsoft.com/office/drawing/2014/main" xmlns="" id="{24E221E9-F4C5-4569-A40E-DCB0552AB08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10" name="Text Box 3">
          <a:extLst>
            <a:ext uri="{FF2B5EF4-FFF2-40B4-BE49-F238E27FC236}">
              <a16:creationId xmlns:a16="http://schemas.microsoft.com/office/drawing/2014/main" xmlns="" id="{9A386BAE-D5C6-4799-BBE0-471B4284F14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11" name="Text Box 3">
          <a:extLst>
            <a:ext uri="{FF2B5EF4-FFF2-40B4-BE49-F238E27FC236}">
              <a16:creationId xmlns:a16="http://schemas.microsoft.com/office/drawing/2014/main" xmlns="" id="{E19FB1CD-357D-44B5-B152-AF47A13BC5B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12" name="Text Box 3">
          <a:extLst>
            <a:ext uri="{FF2B5EF4-FFF2-40B4-BE49-F238E27FC236}">
              <a16:creationId xmlns:a16="http://schemas.microsoft.com/office/drawing/2014/main" xmlns="" id="{413A94E3-487F-40EC-920F-D69EADF0BF4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13" name="Text Box 3">
          <a:extLst>
            <a:ext uri="{FF2B5EF4-FFF2-40B4-BE49-F238E27FC236}">
              <a16:creationId xmlns:a16="http://schemas.microsoft.com/office/drawing/2014/main" xmlns="" id="{5FE4CCFA-8011-4B55-83E6-10C34307649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14" name="Text Box 3">
          <a:extLst>
            <a:ext uri="{FF2B5EF4-FFF2-40B4-BE49-F238E27FC236}">
              <a16:creationId xmlns:a16="http://schemas.microsoft.com/office/drawing/2014/main" xmlns="" id="{2FD97837-720E-44FB-879B-E4DFCA14294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15" name="Text Box 3">
          <a:extLst>
            <a:ext uri="{FF2B5EF4-FFF2-40B4-BE49-F238E27FC236}">
              <a16:creationId xmlns:a16="http://schemas.microsoft.com/office/drawing/2014/main" xmlns="" id="{D9C95995-63BB-499B-B973-89CA9F5B7C4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16" name="Text Box 3">
          <a:extLst>
            <a:ext uri="{FF2B5EF4-FFF2-40B4-BE49-F238E27FC236}">
              <a16:creationId xmlns:a16="http://schemas.microsoft.com/office/drawing/2014/main" xmlns="" id="{B7746D40-2051-491E-8166-29B24FA0144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17" name="Text Box 3">
          <a:extLst>
            <a:ext uri="{FF2B5EF4-FFF2-40B4-BE49-F238E27FC236}">
              <a16:creationId xmlns:a16="http://schemas.microsoft.com/office/drawing/2014/main" xmlns="" id="{D433F25E-DF1D-409C-B4FD-283936196FF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18" name="Text Box 3">
          <a:extLst>
            <a:ext uri="{FF2B5EF4-FFF2-40B4-BE49-F238E27FC236}">
              <a16:creationId xmlns:a16="http://schemas.microsoft.com/office/drawing/2014/main" xmlns="" id="{1F34B496-B907-4ED6-9D14-A8B825B17CD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19" name="Text Box 3">
          <a:extLst>
            <a:ext uri="{FF2B5EF4-FFF2-40B4-BE49-F238E27FC236}">
              <a16:creationId xmlns:a16="http://schemas.microsoft.com/office/drawing/2014/main" xmlns="" id="{76F7BDF1-AD00-42AD-B132-6862874157B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20" name="Text Box 3">
          <a:extLst>
            <a:ext uri="{FF2B5EF4-FFF2-40B4-BE49-F238E27FC236}">
              <a16:creationId xmlns:a16="http://schemas.microsoft.com/office/drawing/2014/main" xmlns="" id="{765B9D84-DCC1-44A0-8CAF-2F2BF786277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21" name="Text Box 3">
          <a:extLst>
            <a:ext uri="{FF2B5EF4-FFF2-40B4-BE49-F238E27FC236}">
              <a16:creationId xmlns:a16="http://schemas.microsoft.com/office/drawing/2014/main" xmlns="" id="{18678385-166D-415C-BC8E-54E23D8CF9A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22" name="Text Box 3">
          <a:extLst>
            <a:ext uri="{FF2B5EF4-FFF2-40B4-BE49-F238E27FC236}">
              <a16:creationId xmlns:a16="http://schemas.microsoft.com/office/drawing/2014/main" xmlns="" id="{32695BFB-2EBA-4694-A4EA-46834DFC805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23" name="Text Box 3">
          <a:extLst>
            <a:ext uri="{FF2B5EF4-FFF2-40B4-BE49-F238E27FC236}">
              <a16:creationId xmlns:a16="http://schemas.microsoft.com/office/drawing/2014/main" xmlns="" id="{B5FA2D80-4A83-4484-9C51-CA11A6E8336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24" name="Text Box 3">
          <a:extLst>
            <a:ext uri="{FF2B5EF4-FFF2-40B4-BE49-F238E27FC236}">
              <a16:creationId xmlns:a16="http://schemas.microsoft.com/office/drawing/2014/main" xmlns="" id="{CF7C4961-124C-459E-95AA-A4F1562068F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25" name="Text Box 3">
          <a:extLst>
            <a:ext uri="{FF2B5EF4-FFF2-40B4-BE49-F238E27FC236}">
              <a16:creationId xmlns:a16="http://schemas.microsoft.com/office/drawing/2014/main" xmlns="" id="{442A0FA4-9122-4B5E-9272-4DE2C11477E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26" name="Text Box 3">
          <a:extLst>
            <a:ext uri="{FF2B5EF4-FFF2-40B4-BE49-F238E27FC236}">
              <a16:creationId xmlns:a16="http://schemas.microsoft.com/office/drawing/2014/main" xmlns="" id="{4D0F0CCD-B866-4628-B614-704DADCEC7C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27" name="Text Box 3">
          <a:extLst>
            <a:ext uri="{FF2B5EF4-FFF2-40B4-BE49-F238E27FC236}">
              <a16:creationId xmlns:a16="http://schemas.microsoft.com/office/drawing/2014/main" xmlns="" id="{E0ECBC19-B25E-4DA5-86B3-A3C1F23596D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28" name="Text Box 3">
          <a:extLst>
            <a:ext uri="{FF2B5EF4-FFF2-40B4-BE49-F238E27FC236}">
              <a16:creationId xmlns:a16="http://schemas.microsoft.com/office/drawing/2014/main" xmlns="" id="{700F916D-9FE4-498E-9290-2161A6EC443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29" name="Text Box 3">
          <a:extLst>
            <a:ext uri="{FF2B5EF4-FFF2-40B4-BE49-F238E27FC236}">
              <a16:creationId xmlns:a16="http://schemas.microsoft.com/office/drawing/2014/main" xmlns="" id="{51930504-5C65-4AFD-BBB2-20CABB2B48F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30" name="Text Box 3">
          <a:extLst>
            <a:ext uri="{FF2B5EF4-FFF2-40B4-BE49-F238E27FC236}">
              <a16:creationId xmlns:a16="http://schemas.microsoft.com/office/drawing/2014/main" xmlns="" id="{81FCDA49-693F-40E5-8D04-83961E45909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31" name="Text Box 3">
          <a:extLst>
            <a:ext uri="{FF2B5EF4-FFF2-40B4-BE49-F238E27FC236}">
              <a16:creationId xmlns:a16="http://schemas.microsoft.com/office/drawing/2014/main" xmlns="" id="{D54E5BEC-E512-4411-804A-CD96F57BFFF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32" name="Text Box 3">
          <a:extLst>
            <a:ext uri="{FF2B5EF4-FFF2-40B4-BE49-F238E27FC236}">
              <a16:creationId xmlns:a16="http://schemas.microsoft.com/office/drawing/2014/main" xmlns="" id="{D427F8A7-5592-45FF-9AA3-4194067B061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33" name="Text Box 3">
          <a:extLst>
            <a:ext uri="{FF2B5EF4-FFF2-40B4-BE49-F238E27FC236}">
              <a16:creationId xmlns:a16="http://schemas.microsoft.com/office/drawing/2014/main" xmlns="" id="{85588579-56C1-415A-AFF5-7CE99CF39FD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34" name="Text Box 3">
          <a:extLst>
            <a:ext uri="{FF2B5EF4-FFF2-40B4-BE49-F238E27FC236}">
              <a16:creationId xmlns:a16="http://schemas.microsoft.com/office/drawing/2014/main" xmlns="" id="{9F32BBC6-0F3A-40E9-9E41-2C5393EE915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35" name="Text Box 3">
          <a:extLst>
            <a:ext uri="{FF2B5EF4-FFF2-40B4-BE49-F238E27FC236}">
              <a16:creationId xmlns:a16="http://schemas.microsoft.com/office/drawing/2014/main" xmlns="" id="{A2A54E3A-A438-4265-B51A-EC745E0854C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36" name="Text Box 3">
          <a:extLst>
            <a:ext uri="{FF2B5EF4-FFF2-40B4-BE49-F238E27FC236}">
              <a16:creationId xmlns:a16="http://schemas.microsoft.com/office/drawing/2014/main" xmlns="" id="{406811B0-2461-4426-B251-FB89C7D148D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37" name="Text Box 3">
          <a:extLst>
            <a:ext uri="{FF2B5EF4-FFF2-40B4-BE49-F238E27FC236}">
              <a16:creationId xmlns:a16="http://schemas.microsoft.com/office/drawing/2014/main" xmlns="" id="{DEAB6782-1484-49E0-84AF-7A485ED5673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38" name="Text Box 3">
          <a:extLst>
            <a:ext uri="{FF2B5EF4-FFF2-40B4-BE49-F238E27FC236}">
              <a16:creationId xmlns:a16="http://schemas.microsoft.com/office/drawing/2014/main" xmlns="" id="{3AECF97C-72FD-44EC-96DC-EA6583AF685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39" name="Text Box 3">
          <a:extLst>
            <a:ext uri="{FF2B5EF4-FFF2-40B4-BE49-F238E27FC236}">
              <a16:creationId xmlns:a16="http://schemas.microsoft.com/office/drawing/2014/main" xmlns="" id="{B0695478-B873-428B-8544-E3674656534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40" name="Text Box 3">
          <a:extLst>
            <a:ext uri="{FF2B5EF4-FFF2-40B4-BE49-F238E27FC236}">
              <a16:creationId xmlns:a16="http://schemas.microsoft.com/office/drawing/2014/main" xmlns="" id="{E923F05E-9DB1-4CBB-8B14-7338D223395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41" name="Text Box 3">
          <a:extLst>
            <a:ext uri="{FF2B5EF4-FFF2-40B4-BE49-F238E27FC236}">
              <a16:creationId xmlns:a16="http://schemas.microsoft.com/office/drawing/2014/main" xmlns="" id="{98ABC62F-589E-4EAB-A1DD-473F4C5A5A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42" name="Text Box 3">
          <a:extLst>
            <a:ext uri="{FF2B5EF4-FFF2-40B4-BE49-F238E27FC236}">
              <a16:creationId xmlns:a16="http://schemas.microsoft.com/office/drawing/2014/main" xmlns="" id="{35733127-CB57-460B-AD06-87F48E70574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43" name="Text Box 3">
          <a:extLst>
            <a:ext uri="{FF2B5EF4-FFF2-40B4-BE49-F238E27FC236}">
              <a16:creationId xmlns:a16="http://schemas.microsoft.com/office/drawing/2014/main" xmlns="" id="{3BCCBF14-46E7-4499-86D5-8CD32F283DF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44" name="Text Box 3">
          <a:extLst>
            <a:ext uri="{FF2B5EF4-FFF2-40B4-BE49-F238E27FC236}">
              <a16:creationId xmlns:a16="http://schemas.microsoft.com/office/drawing/2014/main" xmlns="" id="{67C1F4A7-95CA-4B58-B3B4-0106AD2EEB3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45" name="Text Box 3">
          <a:extLst>
            <a:ext uri="{FF2B5EF4-FFF2-40B4-BE49-F238E27FC236}">
              <a16:creationId xmlns:a16="http://schemas.microsoft.com/office/drawing/2014/main" xmlns="" id="{D9358A46-C4D7-4B58-A094-DF81EC68118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46" name="Text Box 3">
          <a:extLst>
            <a:ext uri="{FF2B5EF4-FFF2-40B4-BE49-F238E27FC236}">
              <a16:creationId xmlns:a16="http://schemas.microsoft.com/office/drawing/2014/main" xmlns="" id="{9C3B4113-92A8-419C-A2A7-710F22DF526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47" name="Text Box 3">
          <a:extLst>
            <a:ext uri="{FF2B5EF4-FFF2-40B4-BE49-F238E27FC236}">
              <a16:creationId xmlns:a16="http://schemas.microsoft.com/office/drawing/2014/main" xmlns="" id="{54FA9509-D55E-4CFC-A729-3117FAA3910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48" name="Text Box 3">
          <a:extLst>
            <a:ext uri="{FF2B5EF4-FFF2-40B4-BE49-F238E27FC236}">
              <a16:creationId xmlns:a16="http://schemas.microsoft.com/office/drawing/2014/main" xmlns="" id="{C90BEACD-78F0-48E5-823A-CD3E7EAF16C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49" name="Text Box 3">
          <a:extLst>
            <a:ext uri="{FF2B5EF4-FFF2-40B4-BE49-F238E27FC236}">
              <a16:creationId xmlns:a16="http://schemas.microsoft.com/office/drawing/2014/main" xmlns="" id="{D3BFDB22-954A-4C3A-94EF-77992570F72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50" name="Text Box 3">
          <a:extLst>
            <a:ext uri="{FF2B5EF4-FFF2-40B4-BE49-F238E27FC236}">
              <a16:creationId xmlns:a16="http://schemas.microsoft.com/office/drawing/2014/main" xmlns="" id="{102F9B95-4929-4E3C-A5F9-4D204F7A7D2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51" name="Text Box 3">
          <a:extLst>
            <a:ext uri="{FF2B5EF4-FFF2-40B4-BE49-F238E27FC236}">
              <a16:creationId xmlns:a16="http://schemas.microsoft.com/office/drawing/2014/main" xmlns="" id="{A24CCC93-FF91-48F8-844F-7235AA717F1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52" name="Text Box 3">
          <a:extLst>
            <a:ext uri="{FF2B5EF4-FFF2-40B4-BE49-F238E27FC236}">
              <a16:creationId xmlns:a16="http://schemas.microsoft.com/office/drawing/2014/main" xmlns="" id="{6190858B-E6E5-40D3-8B35-7FC5B48390C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53" name="Text Box 3">
          <a:extLst>
            <a:ext uri="{FF2B5EF4-FFF2-40B4-BE49-F238E27FC236}">
              <a16:creationId xmlns:a16="http://schemas.microsoft.com/office/drawing/2014/main" xmlns="" id="{629C7965-6AC6-45BB-A278-3179928F8A7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54" name="Text Box 3">
          <a:extLst>
            <a:ext uri="{FF2B5EF4-FFF2-40B4-BE49-F238E27FC236}">
              <a16:creationId xmlns:a16="http://schemas.microsoft.com/office/drawing/2014/main" xmlns="" id="{F1D25FB3-1C0A-4A66-BFA0-7E3375163C0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55" name="Text Box 3">
          <a:extLst>
            <a:ext uri="{FF2B5EF4-FFF2-40B4-BE49-F238E27FC236}">
              <a16:creationId xmlns:a16="http://schemas.microsoft.com/office/drawing/2014/main" xmlns="" id="{26D14CC0-3332-4C3A-98F1-D8CB76FF952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56" name="Text Box 3">
          <a:extLst>
            <a:ext uri="{FF2B5EF4-FFF2-40B4-BE49-F238E27FC236}">
              <a16:creationId xmlns:a16="http://schemas.microsoft.com/office/drawing/2014/main" xmlns="" id="{811EA0A0-9BD0-4EF0-A039-3C80B3F4410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57" name="Text Box 3">
          <a:extLst>
            <a:ext uri="{FF2B5EF4-FFF2-40B4-BE49-F238E27FC236}">
              <a16:creationId xmlns:a16="http://schemas.microsoft.com/office/drawing/2014/main" xmlns="" id="{33D06E25-E363-401D-8C42-F53576098BF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58" name="Text Box 3">
          <a:extLst>
            <a:ext uri="{FF2B5EF4-FFF2-40B4-BE49-F238E27FC236}">
              <a16:creationId xmlns:a16="http://schemas.microsoft.com/office/drawing/2014/main" xmlns="" id="{D0D0C169-4603-41EC-966E-88C6AFF2673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59" name="Text Box 3">
          <a:extLst>
            <a:ext uri="{FF2B5EF4-FFF2-40B4-BE49-F238E27FC236}">
              <a16:creationId xmlns:a16="http://schemas.microsoft.com/office/drawing/2014/main" xmlns="" id="{15D85858-743D-48A0-9E4F-FAAC47EDB69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60" name="Text Box 3">
          <a:extLst>
            <a:ext uri="{FF2B5EF4-FFF2-40B4-BE49-F238E27FC236}">
              <a16:creationId xmlns:a16="http://schemas.microsoft.com/office/drawing/2014/main" xmlns="" id="{55C1A6DB-018B-41B1-A7AC-1E333356ED9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61" name="Text Box 3">
          <a:extLst>
            <a:ext uri="{FF2B5EF4-FFF2-40B4-BE49-F238E27FC236}">
              <a16:creationId xmlns:a16="http://schemas.microsoft.com/office/drawing/2014/main" xmlns="" id="{8F4757A7-0D1F-4DCD-A2DE-6BE982FB29E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62" name="Text Box 3">
          <a:extLst>
            <a:ext uri="{FF2B5EF4-FFF2-40B4-BE49-F238E27FC236}">
              <a16:creationId xmlns:a16="http://schemas.microsoft.com/office/drawing/2014/main" xmlns="" id="{95076128-82A1-42C7-B642-6465E1CFFEA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63" name="Text Box 3">
          <a:extLst>
            <a:ext uri="{FF2B5EF4-FFF2-40B4-BE49-F238E27FC236}">
              <a16:creationId xmlns:a16="http://schemas.microsoft.com/office/drawing/2014/main" xmlns="" id="{FBEB95B9-75B9-4CDE-AC27-61DC6AF4066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64" name="Text Box 3">
          <a:extLst>
            <a:ext uri="{FF2B5EF4-FFF2-40B4-BE49-F238E27FC236}">
              <a16:creationId xmlns:a16="http://schemas.microsoft.com/office/drawing/2014/main" xmlns="" id="{E3BB0B05-4DFC-4B43-BE08-2664AA6A4A4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65" name="Text Box 3">
          <a:extLst>
            <a:ext uri="{FF2B5EF4-FFF2-40B4-BE49-F238E27FC236}">
              <a16:creationId xmlns:a16="http://schemas.microsoft.com/office/drawing/2014/main" xmlns="" id="{58CB0013-E13C-4511-A0BD-7FC3AA6EA2F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66" name="Text Box 3">
          <a:extLst>
            <a:ext uri="{FF2B5EF4-FFF2-40B4-BE49-F238E27FC236}">
              <a16:creationId xmlns:a16="http://schemas.microsoft.com/office/drawing/2014/main" xmlns="" id="{6E4C5DC4-2038-47C8-82CE-782BC83215D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67" name="Text Box 3">
          <a:extLst>
            <a:ext uri="{FF2B5EF4-FFF2-40B4-BE49-F238E27FC236}">
              <a16:creationId xmlns:a16="http://schemas.microsoft.com/office/drawing/2014/main" xmlns="" id="{4855ABFF-56D4-41AE-AB7C-4179C2FC27F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68" name="Text Box 3">
          <a:extLst>
            <a:ext uri="{FF2B5EF4-FFF2-40B4-BE49-F238E27FC236}">
              <a16:creationId xmlns:a16="http://schemas.microsoft.com/office/drawing/2014/main" xmlns="" id="{538D99CA-FB1A-4509-B825-EE9A4CEC063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69" name="Text Box 3">
          <a:extLst>
            <a:ext uri="{FF2B5EF4-FFF2-40B4-BE49-F238E27FC236}">
              <a16:creationId xmlns:a16="http://schemas.microsoft.com/office/drawing/2014/main" xmlns="" id="{73B77CED-7A95-4A19-803A-F7F20111115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70" name="Text Box 3">
          <a:extLst>
            <a:ext uri="{FF2B5EF4-FFF2-40B4-BE49-F238E27FC236}">
              <a16:creationId xmlns:a16="http://schemas.microsoft.com/office/drawing/2014/main" xmlns="" id="{3ADF44FD-9D0D-439B-B5D6-F9854F2EE7A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71" name="Text Box 3">
          <a:extLst>
            <a:ext uri="{FF2B5EF4-FFF2-40B4-BE49-F238E27FC236}">
              <a16:creationId xmlns:a16="http://schemas.microsoft.com/office/drawing/2014/main" xmlns="" id="{5D511613-D95B-403E-9670-CB30BB5B2FB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72" name="Text Box 3">
          <a:extLst>
            <a:ext uri="{FF2B5EF4-FFF2-40B4-BE49-F238E27FC236}">
              <a16:creationId xmlns:a16="http://schemas.microsoft.com/office/drawing/2014/main" xmlns="" id="{FC50335C-2684-46A0-932C-3BC36134676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73" name="Text Box 3">
          <a:extLst>
            <a:ext uri="{FF2B5EF4-FFF2-40B4-BE49-F238E27FC236}">
              <a16:creationId xmlns:a16="http://schemas.microsoft.com/office/drawing/2014/main" xmlns="" id="{D839BFAC-102B-4C74-AA5E-E4D4EF2482C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74" name="Text Box 3">
          <a:extLst>
            <a:ext uri="{FF2B5EF4-FFF2-40B4-BE49-F238E27FC236}">
              <a16:creationId xmlns:a16="http://schemas.microsoft.com/office/drawing/2014/main" xmlns="" id="{2570BABF-59D4-49A1-98AE-F8F7167209C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75" name="Text Box 3">
          <a:extLst>
            <a:ext uri="{FF2B5EF4-FFF2-40B4-BE49-F238E27FC236}">
              <a16:creationId xmlns:a16="http://schemas.microsoft.com/office/drawing/2014/main" xmlns="" id="{CDC44438-A0B3-415D-A208-ADF5AE1BA47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76" name="Text Box 3">
          <a:extLst>
            <a:ext uri="{FF2B5EF4-FFF2-40B4-BE49-F238E27FC236}">
              <a16:creationId xmlns:a16="http://schemas.microsoft.com/office/drawing/2014/main" xmlns="" id="{458B4B88-791F-4F95-B060-C3DA7A77B2C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77" name="Text Box 3">
          <a:extLst>
            <a:ext uri="{FF2B5EF4-FFF2-40B4-BE49-F238E27FC236}">
              <a16:creationId xmlns:a16="http://schemas.microsoft.com/office/drawing/2014/main" xmlns="" id="{BAC971DC-8A19-493D-BBE7-40117B982F9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78" name="Text Box 3">
          <a:extLst>
            <a:ext uri="{FF2B5EF4-FFF2-40B4-BE49-F238E27FC236}">
              <a16:creationId xmlns:a16="http://schemas.microsoft.com/office/drawing/2014/main" xmlns="" id="{3F24874F-3F07-45C7-8769-F35F8270447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79" name="Text Box 3">
          <a:extLst>
            <a:ext uri="{FF2B5EF4-FFF2-40B4-BE49-F238E27FC236}">
              <a16:creationId xmlns:a16="http://schemas.microsoft.com/office/drawing/2014/main" xmlns="" id="{B598FC86-2CC8-4E1B-BB98-02F50D342D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80" name="Text Box 3">
          <a:extLst>
            <a:ext uri="{FF2B5EF4-FFF2-40B4-BE49-F238E27FC236}">
              <a16:creationId xmlns:a16="http://schemas.microsoft.com/office/drawing/2014/main" xmlns="" id="{4AA611C8-2ECB-4DB6-9802-509BFB2885E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81" name="Text Box 3">
          <a:extLst>
            <a:ext uri="{FF2B5EF4-FFF2-40B4-BE49-F238E27FC236}">
              <a16:creationId xmlns:a16="http://schemas.microsoft.com/office/drawing/2014/main" xmlns="" id="{F560C58B-B4DE-40C2-8890-1758D4A6E5C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82" name="Text Box 3">
          <a:extLst>
            <a:ext uri="{FF2B5EF4-FFF2-40B4-BE49-F238E27FC236}">
              <a16:creationId xmlns:a16="http://schemas.microsoft.com/office/drawing/2014/main" xmlns="" id="{66EF057E-469D-4B3F-B119-3B232159160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83" name="Text Box 3">
          <a:extLst>
            <a:ext uri="{FF2B5EF4-FFF2-40B4-BE49-F238E27FC236}">
              <a16:creationId xmlns:a16="http://schemas.microsoft.com/office/drawing/2014/main" xmlns="" id="{52E7DB73-139C-4A6E-8D97-8CADF370A35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84" name="Text Box 3">
          <a:extLst>
            <a:ext uri="{FF2B5EF4-FFF2-40B4-BE49-F238E27FC236}">
              <a16:creationId xmlns:a16="http://schemas.microsoft.com/office/drawing/2014/main" xmlns="" id="{6AD24783-70F3-4393-9E46-4B990DBB08E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85" name="Text Box 3">
          <a:extLst>
            <a:ext uri="{FF2B5EF4-FFF2-40B4-BE49-F238E27FC236}">
              <a16:creationId xmlns:a16="http://schemas.microsoft.com/office/drawing/2014/main" xmlns="" id="{330BC17F-B642-49D3-B16A-18F07C16348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86" name="Text Box 3">
          <a:extLst>
            <a:ext uri="{FF2B5EF4-FFF2-40B4-BE49-F238E27FC236}">
              <a16:creationId xmlns:a16="http://schemas.microsoft.com/office/drawing/2014/main" xmlns="" id="{7B72D7E0-DB81-43F4-A503-5D591C57CA2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87" name="Text Box 3">
          <a:extLst>
            <a:ext uri="{FF2B5EF4-FFF2-40B4-BE49-F238E27FC236}">
              <a16:creationId xmlns:a16="http://schemas.microsoft.com/office/drawing/2014/main" xmlns="" id="{4013967B-030C-4EFF-B414-8FEECAE0EA8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88" name="Text Box 3">
          <a:extLst>
            <a:ext uri="{FF2B5EF4-FFF2-40B4-BE49-F238E27FC236}">
              <a16:creationId xmlns:a16="http://schemas.microsoft.com/office/drawing/2014/main" xmlns="" id="{E6E2E861-58FB-4218-935D-39E06714491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89" name="Text Box 3">
          <a:extLst>
            <a:ext uri="{FF2B5EF4-FFF2-40B4-BE49-F238E27FC236}">
              <a16:creationId xmlns:a16="http://schemas.microsoft.com/office/drawing/2014/main" xmlns="" id="{547D8E59-5BF5-4881-9475-9783D53FD24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90" name="Text Box 3">
          <a:extLst>
            <a:ext uri="{FF2B5EF4-FFF2-40B4-BE49-F238E27FC236}">
              <a16:creationId xmlns:a16="http://schemas.microsoft.com/office/drawing/2014/main" xmlns="" id="{AE741836-E06F-42D9-9678-B05B40FCB93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91" name="Text Box 3">
          <a:extLst>
            <a:ext uri="{FF2B5EF4-FFF2-40B4-BE49-F238E27FC236}">
              <a16:creationId xmlns:a16="http://schemas.microsoft.com/office/drawing/2014/main" xmlns="" id="{ADA2F6C6-8B6B-417E-B70D-8D64C650BE9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92" name="Text Box 3">
          <a:extLst>
            <a:ext uri="{FF2B5EF4-FFF2-40B4-BE49-F238E27FC236}">
              <a16:creationId xmlns:a16="http://schemas.microsoft.com/office/drawing/2014/main" xmlns="" id="{7D259896-0973-4D10-BE8E-716A57C8F78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93" name="Text Box 3">
          <a:extLst>
            <a:ext uri="{FF2B5EF4-FFF2-40B4-BE49-F238E27FC236}">
              <a16:creationId xmlns:a16="http://schemas.microsoft.com/office/drawing/2014/main" xmlns="" id="{611A8E1C-7BC5-4850-87C4-506D22F2B66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94" name="Text Box 3">
          <a:extLst>
            <a:ext uri="{FF2B5EF4-FFF2-40B4-BE49-F238E27FC236}">
              <a16:creationId xmlns:a16="http://schemas.microsoft.com/office/drawing/2014/main" xmlns="" id="{274CFA4A-E5A7-4B9A-A7E9-FC4B7AC4770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95" name="Text Box 3">
          <a:extLst>
            <a:ext uri="{FF2B5EF4-FFF2-40B4-BE49-F238E27FC236}">
              <a16:creationId xmlns:a16="http://schemas.microsoft.com/office/drawing/2014/main" xmlns="" id="{08F7C169-3AA6-45DC-876A-1ECA86777F1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96" name="Text Box 3">
          <a:extLst>
            <a:ext uri="{FF2B5EF4-FFF2-40B4-BE49-F238E27FC236}">
              <a16:creationId xmlns:a16="http://schemas.microsoft.com/office/drawing/2014/main" xmlns="" id="{75FF56AB-5159-46ED-8982-D38707CB15F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97" name="Text Box 3">
          <a:extLst>
            <a:ext uri="{FF2B5EF4-FFF2-40B4-BE49-F238E27FC236}">
              <a16:creationId xmlns:a16="http://schemas.microsoft.com/office/drawing/2014/main" xmlns="" id="{10377A09-586B-429C-A89B-97E1412F325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98" name="Text Box 3">
          <a:extLst>
            <a:ext uri="{FF2B5EF4-FFF2-40B4-BE49-F238E27FC236}">
              <a16:creationId xmlns:a16="http://schemas.microsoft.com/office/drawing/2014/main" xmlns="" id="{5BAF6CB3-0C18-4CEB-9E73-CBBFB0A5858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xmlns="" id="{11A7AD59-A693-44E5-87DE-9953341BFE3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00" name="Text Box 3">
          <a:extLst>
            <a:ext uri="{FF2B5EF4-FFF2-40B4-BE49-F238E27FC236}">
              <a16:creationId xmlns:a16="http://schemas.microsoft.com/office/drawing/2014/main" xmlns="" id="{BC8728DE-B456-469E-ADDE-018D9535ADA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01" name="Text Box 3">
          <a:extLst>
            <a:ext uri="{FF2B5EF4-FFF2-40B4-BE49-F238E27FC236}">
              <a16:creationId xmlns:a16="http://schemas.microsoft.com/office/drawing/2014/main" xmlns="" id="{D16B36E4-E242-4A50-8423-BD059C778CE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02" name="Text Box 3">
          <a:extLst>
            <a:ext uri="{FF2B5EF4-FFF2-40B4-BE49-F238E27FC236}">
              <a16:creationId xmlns:a16="http://schemas.microsoft.com/office/drawing/2014/main" xmlns="" id="{2D39C5B3-A17E-4E0E-8040-C3AB32702AC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03" name="Text Box 3">
          <a:extLst>
            <a:ext uri="{FF2B5EF4-FFF2-40B4-BE49-F238E27FC236}">
              <a16:creationId xmlns:a16="http://schemas.microsoft.com/office/drawing/2014/main" xmlns="" id="{8C0D0BE8-7917-4AAC-A827-DDA695DB264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04" name="Text Box 3">
          <a:extLst>
            <a:ext uri="{FF2B5EF4-FFF2-40B4-BE49-F238E27FC236}">
              <a16:creationId xmlns:a16="http://schemas.microsoft.com/office/drawing/2014/main" xmlns="" id="{532EE65C-F5C6-4D18-8EC0-18A9BD3DE32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05" name="Text Box 3">
          <a:extLst>
            <a:ext uri="{FF2B5EF4-FFF2-40B4-BE49-F238E27FC236}">
              <a16:creationId xmlns:a16="http://schemas.microsoft.com/office/drawing/2014/main" xmlns="" id="{759D14C9-83FF-4258-AF50-BE75B0C85E8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06" name="Text Box 3">
          <a:extLst>
            <a:ext uri="{FF2B5EF4-FFF2-40B4-BE49-F238E27FC236}">
              <a16:creationId xmlns:a16="http://schemas.microsoft.com/office/drawing/2014/main" xmlns="" id="{D98E0E1E-B4ED-4A47-A715-EB8562B1CA5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07" name="Text Box 3">
          <a:extLst>
            <a:ext uri="{FF2B5EF4-FFF2-40B4-BE49-F238E27FC236}">
              <a16:creationId xmlns:a16="http://schemas.microsoft.com/office/drawing/2014/main" xmlns="" id="{739B85F8-34FA-4F1C-B1A9-EC830340EE7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08" name="Text Box 3">
          <a:extLst>
            <a:ext uri="{FF2B5EF4-FFF2-40B4-BE49-F238E27FC236}">
              <a16:creationId xmlns:a16="http://schemas.microsoft.com/office/drawing/2014/main" xmlns="" id="{824ECDEA-411B-4753-890D-C33D177054C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09" name="Text Box 3">
          <a:extLst>
            <a:ext uri="{FF2B5EF4-FFF2-40B4-BE49-F238E27FC236}">
              <a16:creationId xmlns:a16="http://schemas.microsoft.com/office/drawing/2014/main" xmlns="" id="{932C2A92-4EEB-431C-A794-6EAAFDDE425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10" name="Text Box 3">
          <a:extLst>
            <a:ext uri="{FF2B5EF4-FFF2-40B4-BE49-F238E27FC236}">
              <a16:creationId xmlns:a16="http://schemas.microsoft.com/office/drawing/2014/main" xmlns="" id="{EBEBFE8C-29D2-4CF4-9EA8-C914D6FB4C8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11" name="Text Box 3">
          <a:extLst>
            <a:ext uri="{FF2B5EF4-FFF2-40B4-BE49-F238E27FC236}">
              <a16:creationId xmlns:a16="http://schemas.microsoft.com/office/drawing/2014/main" xmlns="" id="{AC984513-61D6-4C74-B16C-DA18D4FF92A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12" name="Text Box 3">
          <a:extLst>
            <a:ext uri="{FF2B5EF4-FFF2-40B4-BE49-F238E27FC236}">
              <a16:creationId xmlns:a16="http://schemas.microsoft.com/office/drawing/2014/main" xmlns="" id="{D86A830F-2F20-49CE-AD1A-2BBD5DA06C2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13" name="Text Box 3">
          <a:extLst>
            <a:ext uri="{FF2B5EF4-FFF2-40B4-BE49-F238E27FC236}">
              <a16:creationId xmlns:a16="http://schemas.microsoft.com/office/drawing/2014/main" xmlns="" id="{DD201018-E578-43E7-AAA5-2C8A865AE84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14" name="Text Box 3">
          <a:extLst>
            <a:ext uri="{FF2B5EF4-FFF2-40B4-BE49-F238E27FC236}">
              <a16:creationId xmlns:a16="http://schemas.microsoft.com/office/drawing/2014/main" xmlns="" id="{5D999400-0C42-482A-A2EA-9D3FA41B5BC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15" name="Text Box 3">
          <a:extLst>
            <a:ext uri="{FF2B5EF4-FFF2-40B4-BE49-F238E27FC236}">
              <a16:creationId xmlns:a16="http://schemas.microsoft.com/office/drawing/2014/main" xmlns="" id="{A9654151-F376-4564-804B-94C739196FA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16" name="Text Box 3">
          <a:extLst>
            <a:ext uri="{FF2B5EF4-FFF2-40B4-BE49-F238E27FC236}">
              <a16:creationId xmlns:a16="http://schemas.microsoft.com/office/drawing/2014/main" xmlns="" id="{A137A9F6-4F7D-4B37-B9F6-94FB2A47C68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643</xdr:row>
      <xdr:rowOff>0</xdr:rowOff>
    </xdr:from>
    <xdr:ext cx="563880" cy="293671"/>
    <xdr:sp macro="" textlink="">
      <xdr:nvSpPr>
        <xdr:cNvPr id="4117" name="Text Box 3">
          <a:extLst>
            <a:ext uri="{FF2B5EF4-FFF2-40B4-BE49-F238E27FC236}">
              <a16:creationId xmlns:a16="http://schemas.microsoft.com/office/drawing/2014/main" xmlns="" id="{148B224D-1DD0-48E6-A85F-3676DF5D827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21" name="Text Box 3">
          <a:extLst>
            <a:ext uri="{FF2B5EF4-FFF2-40B4-BE49-F238E27FC236}">
              <a16:creationId xmlns:a16="http://schemas.microsoft.com/office/drawing/2014/main" xmlns="" id="{C2E9CA88-DF80-4A10-97EB-D0DA80E3C21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22" name="Text Box 3">
          <a:extLst>
            <a:ext uri="{FF2B5EF4-FFF2-40B4-BE49-F238E27FC236}">
              <a16:creationId xmlns:a16="http://schemas.microsoft.com/office/drawing/2014/main" xmlns="" id="{3AD78FD5-D065-44A1-9424-E7733EB990C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23" name="Text Box 3">
          <a:extLst>
            <a:ext uri="{FF2B5EF4-FFF2-40B4-BE49-F238E27FC236}">
              <a16:creationId xmlns:a16="http://schemas.microsoft.com/office/drawing/2014/main" xmlns="" id="{3D694228-F8C6-4D77-88E7-550AB19BC9F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24" name="Text Box 3">
          <a:extLst>
            <a:ext uri="{FF2B5EF4-FFF2-40B4-BE49-F238E27FC236}">
              <a16:creationId xmlns:a16="http://schemas.microsoft.com/office/drawing/2014/main" xmlns="" id="{88FBCE94-076B-42A9-8E57-413A67D5870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25" name="Text Box 3">
          <a:extLst>
            <a:ext uri="{FF2B5EF4-FFF2-40B4-BE49-F238E27FC236}">
              <a16:creationId xmlns:a16="http://schemas.microsoft.com/office/drawing/2014/main" xmlns="" id="{B1262FDA-7736-44F3-B5CC-6CA1A497A40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26" name="Text Box 3">
          <a:extLst>
            <a:ext uri="{FF2B5EF4-FFF2-40B4-BE49-F238E27FC236}">
              <a16:creationId xmlns:a16="http://schemas.microsoft.com/office/drawing/2014/main" xmlns="" id="{1F22659D-E4A7-437F-9C7C-990F2699760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27" name="Text Box 3">
          <a:extLst>
            <a:ext uri="{FF2B5EF4-FFF2-40B4-BE49-F238E27FC236}">
              <a16:creationId xmlns:a16="http://schemas.microsoft.com/office/drawing/2014/main" xmlns="" id="{DC67C98B-B863-44F5-BCD6-4221C7A1040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28" name="Text Box 3">
          <a:extLst>
            <a:ext uri="{FF2B5EF4-FFF2-40B4-BE49-F238E27FC236}">
              <a16:creationId xmlns:a16="http://schemas.microsoft.com/office/drawing/2014/main" xmlns="" id="{3D2C2529-39D8-4981-89D5-33E5EFD171D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29" name="Text Box 3">
          <a:extLst>
            <a:ext uri="{FF2B5EF4-FFF2-40B4-BE49-F238E27FC236}">
              <a16:creationId xmlns:a16="http://schemas.microsoft.com/office/drawing/2014/main" xmlns="" id="{A175B416-F3B8-4864-917A-7DCB4C211B2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30" name="Text Box 3">
          <a:extLst>
            <a:ext uri="{FF2B5EF4-FFF2-40B4-BE49-F238E27FC236}">
              <a16:creationId xmlns:a16="http://schemas.microsoft.com/office/drawing/2014/main" xmlns="" id="{AF7962C9-9459-4918-805B-F5FCF527ADC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31" name="Text Box 3">
          <a:extLst>
            <a:ext uri="{FF2B5EF4-FFF2-40B4-BE49-F238E27FC236}">
              <a16:creationId xmlns:a16="http://schemas.microsoft.com/office/drawing/2014/main" xmlns="" id="{EC9E9160-B55D-4542-AB02-0D1E1FE2715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32" name="Text Box 3">
          <a:extLst>
            <a:ext uri="{FF2B5EF4-FFF2-40B4-BE49-F238E27FC236}">
              <a16:creationId xmlns:a16="http://schemas.microsoft.com/office/drawing/2014/main" xmlns="" id="{0C93C145-C4E2-44D7-B745-F0D906E4F5C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33" name="Text Box 3">
          <a:extLst>
            <a:ext uri="{FF2B5EF4-FFF2-40B4-BE49-F238E27FC236}">
              <a16:creationId xmlns:a16="http://schemas.microsoft.com/office/drawing/2014/main" xmlns="" id="{F635DF08-39F0-4040-91E5-7F0AB768633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34" name="Text Box 3">
          <a:extLst>
            <a:ext uri="{FF2B5EF4-FFF2-40B4-BE49-F238E27FC236}">
              <a16:creationId xmlns:a16="http://schemas.microsoft.com/office/drawing/2014/main" xmlns="" id="{D9D68B2B-6428-4524-98E2-355B6B44BB8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35" name="Text Box 3">
          <a:extLst>
            <a:ext uri="{FF2B5EF4-FFF2-40B4-BE49-F238E27FC236}">
              <a16:creationId xmlns:a16="http://schemas.microsoft.com/office/drawing/2014/main" xmlns="" id="{103274AA-3825-40E4-85CD-DC366E2348D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36" name="Text Box 3">
          <a:extLst>
            <a:ext uri="{FF2B5EF4-FFF2-40B4-BE49-F238E27FC236}">
              <a16:creationId xmlns:a16="http://schemas.microsoft.com/office/drawing/2014/main" xmlns="" id="{4DDBB5F8-9075-41F1-A676-937282CD77F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37" name="Text Box 3">
          <a:extLst>
            <a:ext uri="{FF2B5EF4-FFF2-40B4-BE49-F238E27FC236}">
              <a16:creationId xmlns:a16="http://schemas.microsoft.com/office/drawing/2014/main" xmlns="" id="{88345E26-4B3C-4F80-907E-B1DFFF06988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38" name="Text Box 3">
          <a:extLst>
            <a:ext uri="{FF2B5EF4-FFF2-40B4-BE49-F238E27FC236}">
              <a16:creationId xmlns:a16="http://schemas.microsoft.com/office/drawing/2014/main" xmlns="" id="{F2BB2A6F-98B1-4F86-AFF7-ADFC7DAA663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39" name="Text Box 3">
          <a:extLst>
            <a:ext uri="{FF2B5EF4-FFF2-40B4-BE49-F238E27FC236}">
              <a16:creationId xmlns:a16="http://schemas.microsoft.com/office/drawing/2014/main" xmlns="" id="{80F97EC7-56FB-4FE7-A3D8-8BCA5F2F394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40" name="Text Box 3">
          <a:extLst>
            <a:ext uri="{FF2B5EF4-FFF2-40B4-BE49-F238E27FC236}">
              <a16:creationId xmlns:a16="http://schemas.microsoft.com/office/drawing/2014/main" xmlns="" id="{FEC2F01A-ECB1-4C58-9F5E-538C87691FB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41" name="Text Box 3">
          <a:extLst>
            <a:ext uri="{FF2B5EF4-FFF2-40B4-BE49-F238E27FC236}">
              <a16:creationId xmlns:a16="http://schemas.microsoft.com/office/drawing/2014/main" xmlns="" id="{4F6F24F4-9640-4C20-8345-598E00D0880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42" name="Text Box 3">
          <a:extLst>
            <a:ext uri="{FF2B5EF4-FFF2-40B4-BE49-F238E27FC236}">
              <a16:creationId xmlns:a16="http://schemas.microsoft.com/office/drawing/2014/main" xmlns="" id="{964F657C-6C74-4E0B-868E-F042331FC17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43" name="Text Box 3">
          <a:extLst>
            <a:ext uri="{FF2B5EF4-FFF2-40B4-BE49-F238E27FC236}">
              <a16:creationId xmlns:a16="http://schemas.microsoft.com/office/drawing/2014/main" xmlns="" id="{820CE81A-D95A-4552-9692-10E39BE5CEB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44" name="Text Box 3">
          <a:extLst>
            <a:ext uri="{FF2B5EF4-FFF2-40B4-BE49-F238E27FC236}">
              <a16:creationId xmlns:a16="http://schemas.microsoft.com/office/drawing/2014/main" xmlns="" id="{A8663E70-7E36-4B08-95AB-0394CF0DE59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45" name="Text Box 3">
          <a:extLst>
            <a:ext uri="{FF2B5EF4-FFF2-40B4-BE49-F238E27FC236}">
              <a16:creationId xmlns:a16="http://schemas.microsoft.com/office/drawing/2014/main" xmlns="" id="{58C7EFDC-0C16-4641-B8FC-F28FA3F0730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46" name="Text Box 3">
          <a:extLst>
            <a:ext uri="{FF2B5EF4-FFF2-40B4-BE49-F238E27FC236}">
              <a16:creationId xmlns:a16="http://schemas.microsoft.com/office/drawing/2014/main" xmlns="" id="{1405D797-8DCA-43D8-BB49-10B5A2A6C8E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47" name="Text Box 3">
          <a:extLst>
            <a:ext uri="{FF2B5EF4-FFF2-40B4-BE49-F238E27FC236}">
              <a16:creationId xmlns:a16="http://schemas.microsoft.com/office/drawing/2014/main" xmlns="" id="{A458A66A-E4E1-4B8C-ACBF-3260B465116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48" name="Text Box 3">
          <a:extLst>
            <a:ext uri="{FF2B5EF4-FFF2-40B4-BE49-F238E27FC236}">
              <a16:creationId xmlns:a16="http://schemas.microsoft.com/office/drawing/2014/main" xmlns="" id="{C04056DC-609A-4F2F-92A3-899CD69D797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49" name="Text Box 3">
          <a:extLst>
            <a:ext uri="{FF2B5EF4-FFF2-40B4-BE49-F238E27FC236}">
              <a16:creationId xmlns:a16="http://schemas.microsoft.com/office/drawing/2014/main" xmlns="" id="{674C99F5-24AA-4C86-8031-5CBC018F77D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50" name="Text Box 3">
          <a:extLst>
            <a:ext uri="{FF2B5EF4-FFF2-40B4-BE49-F238E27FC236}">
              <a16:creationId xmlns:a16="http://schemas.microsoft.com/office/drawing/2014/main" xmlns="" id="{5B02E0D5-4B58-4B49-98ED-B8AC942F9A7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51" name="Text Box 3">
          <a:extLst>
            <a:ext uri="{FF2B5EF4-FFF2-40B4-BE49-F238E27FC236}">
              <a16:creationId xmlns:a16="http://schemas.microsoft.com/office/drawing/2014/main" xmlns="" id="{E2A2C51A-BC66-4E01-8BEB-CC704E4866E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52" name="Text Box 3">
          <a:extLst>
            <a:ext uri="{FF2B5EF4-FFF2-40B4-BE49-F238E27FC236}">
              <a16:creationId xmlns:a16="http://schemas.microsoft.com/office/drawing/2014/main" xmlns="" id="{CED2D180-8CAC-4940-BB62-90355B8FC12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53" name="Text Box 3">
          <a:extLst>
            <a:ext uri="{FF2B5EF4-FFF2-40B4-BE49-F238E27FC236}">
              <a16:creationId xmlns:a16="http://schemas.microsoft.com/office/drawing/2014/main" xmlns="" id="{1471FFBF-AA08-45FE-9890-D440BFCCBD3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54" name="Text Box 3">
          <a:extLst>
            <a:ext uri="{FF2B5EF4-FFF2-40B4-BE49-F238E27FC236}">
              <a16:creationId xmlns:a16="http://schemas.microsoft.com/office/drawing/2014/main" xmlns="" id="{E1B36FF1-2D49-4C04-BC89-4CAB81B0ECF6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55" name="Text Box 3">
          <a:extLst>
            <a:ext uri="{FF2B5EF4-FFF2-40B4-BE49-F238E27FC236}">
              <a16:creationId xmlns:a16="http://schemas.microsoft.com/office/drawing/2014/main" xmlns="" id="{9E7BD104-97D2-4C81-818F-E5B447BEBA5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293671"/>
    <xdr:sp macro="" textlink="">
      <xdr:nvSpPr>
        <xdr:cNvPr id="4156" name="Text Box 3">
          <a:extLst>
            <a:ext uri="{FF2B5EF4-FFF2-40B4-BE49-F238E27FC236}">
              <a16:creationId xmlns:a16="http://schemas.microsoft.com/office/drawing/2014/main" xmlns="" id="{D7824622-B87B-4AAB-A63D-D7762CBA1E9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57" name="Text Box 3">
          <a:extLst>
            <a:ext uri="{FF2B5EF4-FFF2-40B4-BE49-F238E27FC236}">
              <a16:creationId xmlns:a16="http://schemas.microsoft.com/office/drawing/2014/main" xmlns="" id="{B3077B80-77AB-4B9E-828F-6C5A8E8E22A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58" name="Text Box 3">
          <a:extLst>
            <a:ext uri="{FF2B5EF4-FFF2-40B4-BE49-F238E27FC236}">
              <a16:creationId xmlns:a16="http://schemas.microsoft.com/office/drawing/2014/main" xmlns="" id="{94711885-E6B0-41C2-AF70-640DCF1415A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59" name="Text Box 3">
          <a:extLst>
            <a:ext uri="{FF2B5EF4-FFF2-40B4-BE49-F238E27FC236}">
              <a16:creationId xmlns:a16="http://schemas.microsoft.com/office/drawing/2014/main" xmlns="" id="{09E6B38C-5837-444A-8EAE-15A92756914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60" name="Text Box 3">
          <a:extLst>
            <a:ext uri="{FF2B5EF4-FFF2-40B4-BE49-F238E27FC236}">
              <a16:creationId xmlns:a16="http://schemas.microsoft.com/office/drawing/2014/main" xmlns="" id="{7961D249-0231-4AF6-96EA-F594DAC8108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61" name="Text Box 3">
          <a:extLst>
            <a:ext uri="{FF2B5EF4-FFF2-40B4-BE49-F238E27FC236}">
              <a16:creationId xmlns:a16="http://schemas.microsoft.com/office/drawing/2014/main" xmlns="" id="{E91A1B11-3F77-4472-84F1-95F4B5EBE13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62" name="Text Box 3">
          <a:extLst>
            <a:ext uri="{FF2B5EF4-FFF2-40B4-BE49-F238E27FC236}">
              <a16:creationId xmlns:a16="http://schemas.microsoft.com/office/drawing/2014/main" xmlns="" id="{94BA3A5E-9DD5-48FA-84FB-53FFE50C5D9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63" name="Text Box 3">
          <a:extLst>
            <a:ext uri="{FF2B5EF4-FFF2-40B4-BE49-F238E27FC236}">
              <a16:creationId xmlns:a16="http://schemas.microsoft.com/office/drawing/2014/main" xmlns="" id="{6C42999C-86DC-45A5-B5FA-786689DAD6E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64" name="Text Box 3">
          <a:extLst>
            <a:ext uri="{FF2B5EF4-FFF2-40B4-BE49-F238E27FC236}">
              <a16:creationId xmlns:a16="http://schemas.microsoft.com/office/drawing/2014/main" xmlns="" id="{7799583A-C09F-412E-8C64-AD58A0D2D83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65" name="Text Box 3">
          <a:extLst>
            <a:ext uri="{FF2B5EF4-FFF2-40B4-BE49-F238E27FC236}">
              <a16:creationId xmlns:a16="http://schemas.microsoft.com/office/drawing/2014/main" xmlns="" id="{FA6B911A-A2D8-4A4D-92CC-7588F6B8EA0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66" name="Text Box 3">
          <a:extLst>
            <a:ext uri="{FF2B5EF4-FFF2-40B4-BE49-F238E27FC236}">
              <a16:creationId xmlns:a16="http://schemas.microsoft.com/office/drawing/2014/main" xmlns="" id="{3D8AB957-563A-47BF-A8DA-403608A6986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67" name="Text Box 3">
          <a:extLst>
            <a:ext uri="{FF2B5EF4-FFF2-40B4-BE49-F238E27FC236}">
              <a16:creationId xmlns:a16="http://schemas.microsoft.com/office/drawing/2014/main" xmlns="" id="{FADB0D74-257D-4CD2-8055-36D9551E3B0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68" name="Text Box 3">
          <a:extLst>
            <a:ext uri="{FF2B5EF4-FFF2-40B4-BE49-F238E27FC236}">
              <a16:creationId xmlns:a16="http://schemas.microsoft.com/office/drawing/2014/main" xmlns="" id="{459FB448-685F-4F00-B584-D93B32D0CE3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69" name="Text Box 3">
          <a:extLst>
            <a:ext uri="{FF2B5EF4-FFF2-40B4-BE49-F238E27FC236}">
              <a16:creationId xmlns:a16="http://schemas.microsoft.com/office/drawing/2014/main" xmlns="" id="{00ED67FE-A525-4F6D-A1A3-4746CB4061A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70" name="Text Box 3">
          <a:extLst>
            <a:ext uri="{FF2B5EF4-FFF2-40B4-BE49-F238E27FC236}">
              <a16:creationId xmlns:a16="http://schemas.microsoft.com/office/drawing/2014/main" xmlns="" id="{B4415C5A-6825-4305-AC7A-1B8EE03F0BF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71" name="Text Box 3">
          <a:extLst>
            <a:ext uri="{FF2B5EF4-FFF2-40B4-BE49-F238E27FC236}">
              <a16:creationId xmlns:a16="http://schemas.microsoft.com/office/drawing/2014/main" xmlns="" id="{1A842E75-6BFD-4E20-9318-70A805C3FFD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72" name="Text Box 3">
          <a:extLst>
            <a:ext uri="{FF2B5EF4-FFF2-40B4-BE49-F238E27FC236}">
              <a16:creationId xmlns:a16="http://schemas.microsoft.com/office/drawing/2014/main" xmlns="" id="{AAE93652-B91B-4D51-937B-9130C9334F3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73" name="Text Box 3">
          <a:extLst>
            <a:ext uri="{FF2B5EF4-FFF2-40B4-BE49-F238E27FC236}">
              <a16:creationId xmlns:a16="http://schemas.microsoft.com/office/drawing/2014/main" xmlns="" id="{315EC1B4-271C-4118-A704-72A2E4C0D31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74" name="Text Box 3">
          <a:extLst>
            <a:ext uri="{FF2B5EF4-FFF2-40B4-BE49-F238E27FC236}">
              <a16:creationId xmlns:a16="http://schemas.microsoft.com/office/drawing/2014/main" xmlns="" id="{6FCC280B-C71E-45B9-87EA-3299B842C2B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75" name="Text Box 3">
          <a:extLst>
            <a:ext uri="{FF2B5EF4-FFF2-40B4-BE49-F238E27FC236}">
              <a16:creationId xmlns:a16="http://schemas.microsoft.com/office/drawing/2014/main" xmlns="" id="{ADAED3E1-8AB9-4A3F-8AFE-C126FC62427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76" name="Text Box 3">
          <a:extLst>
            <a:ext uri="{FF2B5EF4-FFF2-40B4-BE49-F238E27FC236}">
              <a16:creationId xmlns:a16="http://schemas.microsoft.com/office/drawing/2014/main" xmlns="" id="{FB8578BF-1AA3-428F-9CD7-5125B53219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77" name="Text Box 3">
          <a:extLst>
            <a:ext uri="{FF2B5EF4-FFF2-40B4-BE49-F238E27FC236}">
              <a16:creationId xmlns:a16="http://schemas.microsoft.com/office/drawing/2014/main" xmlns="" id="{B883098B-316D-4A1C-9E17-2831C655046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78" name="Text Box 3">
          <a:extLst>
            <a:ext uri="{FF2B5EF4-FFF2-40B4-BE49-F238E27FC236}">
              <a16:creationId xmlns:a16="http://schemas.microsoft.com/office/drawing/2014/main" xmlns="" id="{8FEA82F1-0AA9-43FA-84A6-8E7D0CD19DB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79" name="Text Box 3">
          <a:extLst>
            <a:ext uri="{FF2B5EF4-FFF2-40B4-BE49-F238E27FC236}">
              <a16:creationId xmlns:a16="http://schemas.microsoft.com/office/drawing/2014/main" xmlns="" id="{8D6688D3-6532-4773-9C79-A9FF6C55D9E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80" name="Text Box 3">
          <a:extLst>
            <a:ext uri="{FF2B5EF4-FFF2-40B4-BE49-F238E27FC236}">
              <a16:creationId xmlns:a16="http://schemas.microsoft.com/office/drawing/2014/main" xmlns="" id="{93CD2502-E84E-4D02-A03A-BF1118E2CFB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81" name="Text Box 3">
          <a:extLst>
            <a:ext uri="{FF2B5EF4-FFF2-40B4-BE49-F238E27FC236}">
              <a16:creationId xmlns:a16="http://schemas.microsoft.com/office/drawing/2014/main" xmlns="" id="{C9AE4BCD-27B2-4339-B886-85D3F7EAF36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82" name="Text Box 3">
          <a:extLst>
            <a:ext uri="{FF2B5EF4-FFF2-40B4-BE49-F238E27FC236}">
              <a16:creationId xmlns:a16="http://schemas.microsoft.com/office/drawing/2014/main" xmlns="" id="{A2377AC2-D1BC-4BDF-A392-37D7D453836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83" name="Text Box 3">
          <a:extLst>
            <a:ext uri="{FF2B5EF4-FFF2-40B4-BE49-F238E27FC236}">
              <a16:creationId xmlns:a16="http://schemas.microsoft.com/office/drawing/2014/main" xmlns="" id="{B6948AEE-A0D8-4E0E-8879-68DEF5D5383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84" name="Text Box 3">
          <a:extLst>
            <a:ext uri="{FF2B5EF4-FFF2-40B4-BE49-F238E27FC236}">
              <a16:creationId xmlns:a16="http://schemas.microsoft.com/office/drawing/2014/main" xmlns="" id="{373F919E-34F0-4E89-95FC-DA8E1F465B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85" name="Text Box 3">
          <a:extLst>
            <a:ext uri="{FF2B5EF4-FFF2-40B4-BE49-F238E27FC236}">
              <a16:creationId xmlns:a16="http://schemas.microsoft.com/office/drawing/2014/main" xmlns="" id="{B92711FD-FAB7-4073-BD3E-EB28DB99B40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86" name="Text Box 3">
          <a:extLst>
            <a:ext uri="{FF2B5EF4-FFF2-40B4-BE49-F238E27FC236}">
              <a16:creationId xmlns:a16="http://schemas.microsoft.com/office/drawing/2014/main" xmlns="" id="{9020E0E2-38EB-40E1-87F9-269226FFC67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87" name="Text Box 3">
          <a:extLst>
            <a:ext uri="{FF2B5EF4-FFF2-40B4-BE49-F238E27FC236}">
              <a16:creationId xmlns:a16="http://schemas.microsoft.com/office/drawing/2014/main" xmlns="" id="{D4087E4C-CD99-4AE3-9C34-EBDC7610A11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88" name="Text Box 3">
          <a:extLst>
            <a:ext uri="{FF2B5EF4-FFF2-40B4-BE49-F238E27FC236}">
              <a16:creationId xmlns:a16="http://schemas.microsoft.com/office/drawing/2014/main" xmlns="" id="{B802D056-E0B5-4DF8-BF7B-7F5FECBD8CB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89" name="Text Box 3">
          <a:extLst>
            <a:ext uri="{FF2B5EF4-FFF2-40B4-BE49-F238E27FC236}">
              <a16:creationId xmlns:a16="http://schemas.microsoft.com/office/drawing/2014/main" xmlns="" id="{2B04A9AB-8191-4D75-9F2A-489BCAACE9F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90" name="Text Box 3">
          <a:extLst>
            <a:ext uri="{FF2B5EF4-FFF2-40B4-BE49-F238E27FC236}">
              <a16:creationId xmlns:a16="http://schemas.microsoft.com/office/drawing/2014/main" xmlns="" id="{E5B0E622-9248-4883-B18E-F9904C95D15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91" name="Text Box 3">
          <a:extLst>
            <a:ext uri="{FF2B5EF4-FFF2-40B4-BE49-F238E27FC236}">
              <a16:creationId xmlns:a16="http://schemas.microsoft.com/office/drawing/2014/main" xmlns="" id="{86A0DFFD-C238-46DC-BDF7-6EEFB384FA5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92" name="Text Box 3">
          <a:extLst>
            <a:ext uri="{FF2B5EF4-FFF2-40B4-BE49-F238E27FC236}">
              <a16:creationId xmlns:a16="http://schemas.microsoft.com/office/drawing/2014/main" xmlns="" id="{46F83AEE-5363-453E-90E6-781DDF23F1C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93" name="Text Box 3">
          <a:extLst>
            <a:ext uri="{FF2B5EF4-FFF2-40B4-BE49-F238E27FC236}">
              <a16:creationId xmlns:a16="http://schemas.microsoft.com/office/drawing/2014/main" xmlns="" id="{EBFB1A43-040C-48D3-B679-4A5EFE7BA15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94" name="Text Box 3">
          <a:extLst>
            <a:ext uri="{FF2B5EF4-FFF2-40B4-BE49-F238E27FC236}">
              <a16:creationId xmlns:a16="http://schemas.microsoft.com/office/drawing/2014/main" xmlns="" id="{ABB514CA-2EEF-4C3B-B535-C6599070D67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95" name="Text Box 3">
          <a:extLst>
            <a:ext uri="{FF2B5EF4-FFF2-40B4-BE49-F238E27FC236}">
              <a16:creationId xmlns:a16="http://schemas.microsoft.com/office/drawing/2014/main" xmlns="" id="{47205EE5-039B-40C3-98DA-331DD619A5F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96" name="Text Box 3">
          <a:extLst>
            <a:ext uri="{FF2B5EF4-FFF2-40B4-BE49-F238E27FC236}">
              <a16:creationId xmlns:a16="http://schemas.microsoft.com/office/drawing/2014/main" xmlns="" id="{E4112E43-573F-4ECA-8379-14EF8D77E5B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97" name="Text Box 3">
          <a:extLst>
            <a:ext uri="{FF2B5EF4-FFF2-40B4-BE49-F238E27FC236}">
              <a16:creationId xmlns:a16="http://schemas.microsoft.com/office/drawing/2014/main" xmlns="" id="{475D39D5-F352-47F7-8832-D30AD372A3C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198" name="Text Box 3">
          <a:extLst>
            <a:ext uri="{FF2B5EF4-FFF2-40B4-BE49-F238E27FC236}">
              <a16:creationId xmlns:a16="http://schemas.microsoft.com/office/drawing/2014/main" xmlns="" id="{A8F62C4E-9090-456B-A009-8C44C8265AA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199" name="Text Box 3">
          <a:extLst>
            <a:ext uri="{FF2B5EF4-FFF2-40B4-BE49-F238E27FC236}">
              <a16:creationId xmlns:a16="http://schemas.microsoft.com/office/drawing/2014/main" xmlns="" id="{ABAA7515-5E52-40FD-B7E0-6DE61CF5BF3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00" name="Text Box 3">
          <a:extLst>
            <a:ext uri="{FF2B5EF4-FFF2-40B4-BE49-F238E27FC236}">
              <a16:creationId xmlns:a16="http://schemas.microsoft.com/office/drawing/2014/main" xmlns="" id="{2FDDCF7C-A145-4656-9D66-940D69E9192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01" name="Text Box 3">
          <a:extLst>
            <a:ext uri="{FF2B5EF4-FFF2-40B4-BE49-F238E27FC236}">
              <a16:creationId xmlns:a16="http://schemas.microsoft.com/office/drawing/2014/main" xmlns="" id="{5816854B-33FE-4C03-B78E-A6D4785BD71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02" name="Text Box 3">
          <a:extLst>
            <a:ext uri="{FF2B5EF4-FFF2-40B4-BE49-F238E27FC236}">
              <a16:creationId xmlns:a16="http://schemas.microsoft.com/office/drawing/2014/main" xmlns="" id="{B8A1D57E-1960-4C82-8E24-C78DD48E9D4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03" name="Text Box 3">
          <a:extLst>
            <a:ext uri="{FF2B5EF4-FFF2-40B4-BE49-F238E27FC236}">
              <a16:creationId xmlns:a16="http://schemas.microsoft.com/office/drawing/2014/main" xmlns="" id="{BB053B9E-16E2-4EB3-A987-2CC733F0E46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04" name="Text Box 3">
          <a:extLst>
            <a:ext uri="{FF2B5EF4-FFF2-40B4-BE49-F238E27FC236}">
              <a16:creationId xmlns:a16="http://schemas.microsoft.com/office/drawing/2014/main" xmlns="" id="{93EC3D28-9D5C-4DB8-8B26-BFF0A5CC40D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05" name="Text Box 3">
          <a:extLst>
            <a:ext uri="{FF2B5EF4-FFF2-40B4-BE49-F238E27FC236}">
              <a16:creationId xmlns:a16="http://schemas.microsoft.com/office/drawing/2014/main" xmlns="" id="{443F9323-69F2-445F-BD19-E1879398BD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06" name="Text Box 3">
          <a:extLst>
            <a:ext uri="{FF2B5EF4-FFF2-40B4-BE49-F238E27FC236}">
              <a16:creationId xmlns:a16="http://schemas.microsoft.com/office/drawing/2014/main" xmlns="" id="{7A9A72C3-1FA4-43C0-BBD8-8CD561D9AA4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07" name="Text Box 3">
          <a:extLst>
            <a:ext uri="{FF2B5EF4-FFF2-40B4-BE49-F238E27FC236}">
              <a16:creationId xmlns:a16="http://schemas.microsoft.com/office/drawing/2014/main" xmlns="" id="{636F2110-D12C-4131-B654-F599636215B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08" name="Text Box 3">
          <a:extLst>
            <a:ext uri="{FF2B5EF4-FFF2-40B4-BE49-F238E27FC236}">
              <a16:creationId xmlns:a16="http://schemas.microsoft.com/office/drawing/2014/main" xmlns="" id="{49BF8F54-1460-43E1-84AC-64DDAF960C7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09" name="Text Box 3">
          <a:extLst>
            <a:ext uri="{FF2B5EF4-FFF2-40B4-BE49-F238E27FC236}">
              <a16:creationId xmlns:a16="http://schemas.microsoft.com/office/drawing/2014/main" xmlns="" id="{E1A6DCDF-C462-4533-A690-453C375C7E0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10" name="Text Box 3">
          <a:extLst>
            <a:ext uri="{FF2B5EF4-FFF2-40B4-BE49-F238E27FC236}">
              <a16:creationId xmlns:a16="http://schemas.microsoft.com/office/drawing/2014/main" xmlns="" id="{08793800-16BC-4D59-A4C9-A0013D6745D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11" name="Text Box 3">
          <a:extLst>
            <a:ext uri="{FF2B5EF4-FFF2-40B4-BE49-F238E27FC236}">
              <a16:creationId xmlns:a16="http://schemas.microsoft.com/office/drawing/2014/main" xmlns="" id="{CB3CBEF0-48AA-4C04-B526-7859BBCA4E7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12" name="Text Box 3">
          <a:extLst>
            <a:ext uri="{FF2B5EF4-FFF2-40B4-BE49-F238E27FC236}">
              <a16:creationId xmlns:a16="http://schemas.microsoft.com/office/drawing/2014/main" xmlns="" id="{3DD0DD77-8533-41B6-BB22-6D65F9353E9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13" name="Text Box 3">
          <a:extLst>
            <a:ext uri="{FF2B5EF4-FFF2-40B4-BE49-F238E27FC236}">
              <a16:creationId xmlns:a16="http://schemas.microsoft.com/office/drawing/2014/main" xmlns="" id="{C1EA2F1C-ED2A-44C3-87DE-25C6D3E3959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14" name="Text Box 3">
          <a:extLst>
            <a:ext uri="{FF2B5EF4-FFF2-40B4-BE49-F238E27FC236}">
              <a16:creationId xmlns:a16="http://schemas.microsoft.com/office/drawing/2014/main" xmlns="" id="{DDBC46E9-B5FC-4803-A148-8FAF68C1AA5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15" name="Text Box 3">
          <a:extLst>
            <a:ext uri="{FF2B5EF4-FFF2-40B4-BE49-F238E27FC236}">
              <a16:creationId xmlns:a16="http://schemas.microsoft.com/office/drawing/2014/main" xmlns="" id="{AC702083-63ED-4E1F-B90A-A05DB7D2108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16" name="Text Box 3">
          <a:extLst>
            <a:ext uri="{FF2B5EF4-FFF2-40B4-BE49-F238E27FC236}">
              <a16:creationId xmlns:a16="http://schemas.microsoft.com/office/drawing/2014/main" xmlns="" id="{20E8F772-DF8B-41DB-86E8-27114F21FA4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17" name="Text Box 3">
          <a:extLst>
            <a:ext uri="{FF2B5EF4-FFF2-40B4-BE49-F238E27FC236}">
              <a16:creationId xmlns:a16="http://schemas.microsoft.com/office/drawing/2014/main" xmlns="" id="{41EDF69C-9F14-413E-8339-AE934BF6047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18" name="Text Box 3">
          <a:extLst>
            <a:ext uri="{FF2B5EF4-FFF2-40B4-BE49-F238E27FC236}">
              <a16:creationId xmlns:a16="http://schemas.microsoft.com/office/drawing/2014/main" xmlns="" id="{7F10FB1D-ABFC-4F24-965B-19B5E0D5828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19" name="Text Box 3">
          <a:extLst>
            <a:ext uri="{FF2B5EF4-FFF2-40B4-BE49-F238E27FC236}">
              <a16:creationId xmlns:a16="http://schemas.microsoft.com/office/drawing/2014/main" xmlns="" id="{093FDD61-9A41-457A-85E8-15E1C7F6524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20" name="Text Box 3">
          <a:extLst>
            <a:ext uri="{FF2B5EF4-FFF2-40B4-BE49-F238E27FC236}">
              <a16:creationId xmlns:a16="http://schemas.microsoft.com/office/drawing/2014/main" xmlns="" id="{C6E7F812-45DA-453E-B785-BDE5D409182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21" name="Text Box 3">
          <a:extLst>
            <a:ext uri="{FF2B5EF4-FFF2-40B4-BE49-F238E27FC236}">
              <a16:creationId xmlns:a16="http://schemas.microsoft.com/office/drawing/2014/main" xmlns="" id="{EF1B3519-F7B1-4E96-81F5-F8E9A27E1FC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22" name="Text Box 3">
          <a:extLst>
            <a:ext uri="{FF2B5EF4-FFF2-40B4-BE49-F238E27FC236}">
              <a16:creationId xmlns:a16="http://schemas.microsoft.com/office/drawing/2014/main" xmlns="" id="{4D62BF51-9E3A-49BD-B06A-01C7B031199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23" name="Text Box 3">
          <a:extLst>
            <a:ext uri="{FF2B5EF4-FFF2-40B4-BE49-F238E27FC236}">
              <a16:creationId xmlns:a16="http://schemas.microsoft.com/office/drawing/2014/main" xmlns="" id="{A3D045FF-D657-447E-9CDA-60F3CDBCBE1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24" name="Text Box 3">
          <a:extLst>
            <a:ext uri="{FF2B5EF4-FFF2-40B4-BE49-F238E27FC236}">
              <a16:creationId xmlns:a16="http://schemas.microsoft.com/office/drawing/2014/main" xmlns="" id="{937CD8FF-8E8C-4A9E-832E-FA4BE6E37EC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25" name="Text Box 3">
          <a:extLst>
            <a:ext uri="{FF2B5EF4-FFF2-40B4-BE49-F238E27FC236}">
              <a16:creationId xmlns:a16="http://schemas.microsoft.com/office/drawing/2014/main" xmlns="" id="{6F7BF0F4-BEE4-4B17-A830-11BA2E38F43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26" name="Text Box 3">
          <a:extLst>
            <a:ext uri="{FF2B5EF4-FFF2-40B4-BE49-F238E27FC236}">
              <a16:creationId xmlns:a16="http://schemas.microsoft.com/office/drawing/2014/main" xmlns="" id="{F2D223B4-7782-4B70-B37B-81F13DFD547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27" name="Text Box 3">
          <a:extLst>
            <a:ext uri="{FF2B5EF4-FFF2-40B4-BE49-F238E27FC236}">
              <a16:creationId xmlns:a16="http://schemas.microsoft.com/office/drawing/2014/main" xmlns="" id="{3F63793A-CC65-4868-93C8-0CD306DE768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28" name="Text Box 3">
          <a:extLst>
            <a:ext uri="{FF2B5EF4-FFF2-40B4-BE49-F238E27FC236}">
              <a16:creationId xmlns:a16="http://schemas.microsoft.com/office/drawing/2014/main" xmlns="" id="{08B45D28-556B-4565-B88D-32112D608A7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29" name="Text Box 3">
          <a:extLst>
            <a:ext uri="{FF2B5EF4-FFF2-40B4-BE49-F238E27FC236}">
              <a16:creationId xmlns:a16="http://schemas.microsoft.com/office/drawing/2014/main" xmlns="" id="{21E6C45C-236C-45C7-A7B7-9C2F186C31C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30" name="Text Box 3">
          <a:extLst>
            <a:ext uri="{FF2B5EF4-FFF2-40B4-BE49-F238E27FC236}">
              <a16:creationId xmlns:a16="http://schemas.microsoft.com/office/drawing/2014/main" xmlns="" id="{2291D90A-D74F-443E-871D-D81F100228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31" name="Text Box 3">
          <a:extLst>
            <a:ext uri="{FF2B5EF4-FFF2-40B4-BE49-F238E27FC236}">
              <a16:creationId xmlns:a16="http://schemas.microsoft.com/office/drawing/2014/main" xmlns="" id="{DF6F3F56-EA4E-4B79-B28B-9074A3E5679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32" name="Text Box 3">
          <a:extLst>
            <a:ext uri="{FF2B5EF4-FFF2-40B4-BE49-F238E27FC236}">
              <a16:creationId xmlns:a16="http://schemas.microsoft.com/office/drawing/2014/main" xmlns="" id="{A17D0715-F36C-440C-94DB-EDBBAA32125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33" name="Text Box 3">
          <a:extLst>
            <a:ext uri="{FF2B5EF4-FFF2-40B4-BE49-F238E27FC236}">
              <a16:creationId xmlns:a16="http://schemas.microsoft.com/office/drawing/2014/main" xmlns="" id="{89B3D180-6DFB-4C80-BAD5-811B7F15356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34" name="Text Box 3">
          <a:extLst>
            <a:ext uri="{FF2B5EF4-FFF2-40B4-BE49-F238E27FC236}">
              <a16:creationId xmlns:a16="http://schemas.microsoft.com/office/drawing/2014/main" xmlns="" id="{68A815A7-2C30-42CC-A1F9-3142EE7C0A2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35" name="Text Box 3">
          <a:extLst>
            <a:ext uri="{FF2B5EF4-FFF2-40B4-BE49-F238E27FC236}">
              <a16:creationId xmlns:a16="http://schemas.microsoft.com/office/drawing/2014/main" xmlns="" id="{452F1FA6-BB72-4CDA-87E1-854A39A499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36" name="Text Box 3">
          <a:extLst>
            <a:ext uri="{FF2B5EF4-FFF2-40B4-BE49-F238E27FC236}">
              <a16:creationId xmlns:a16="http://schemas.microsoft.com/office/drawing/2014/main" xmlns="" id="{4466DFCB-A5BC-474A-9D61-82B73374269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37" name="Text Box 3">
          <a:extLst>
            <a:ext uri="{FF2B5EF4-FFF2-40B4-BE49-F238E27FC236}">
              <a16:creationId xmlns:a16="http://schemas.microsoft.com/office/drawing/2014/main" xmlns="" id="{99245A38-0FC7-4711-99DE-390924C2E9E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38" name="Text Box 3">
          <a:extLst>
            <a:ext uri="{FF2B5EF4-FFF2-40B4-BE49-F238E27FC236}">
              <a16:creationId xmlns:a16="http://schemas.microsoft.com/office/drawing/2014/main" xmlns="" id="{F02B3D64-DD2F-443F-91E2-B92C378C093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39" name="Text Box 3">
          <a:extLst>
            <a:ext uri="{FF2B5EF4-FFF2-40B4-BE49-F238E27FC236}">
              <a16:creationId xmlns:a16="http://schemas.microsoft.com/office/drawing/2014/main" xmlns="" id="{1AF7952D-E4AF-4250-A8F9-4823F2DFC1C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40" name="Text Box 3">
          <a:extLst>
            <a:ext uri="{FF2B5EF4-FFF2-40B4-BE49-F238E27FC236}">
              <a16:creationId xmlns:a16="http://schemas.microsoft.com/office/drawing/2014/main" xmlns="" id="{E145621F-F112-47F0-A6E4-8401644AB36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41" name="Text Box 3">
          <a:extLst>
            <a:ext uri="{FF2B5EF4-FFF2-40B4-BE49-F238E27FC236}">
              <a16:creationId xmlns:a16="http://schemas.microsoft.com/office/drawing/2014/main" xmlns="" id="{488E4EA2-81D6-4556-B479-9D0B80B2528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42" name="Text Box 3">
          <a:extLst>
            <a:ext uri="{FF2B5EF4-FFF2-40B4-BE49-F238E27FC236}">
              <a16:creationId xmlns:a16="http://schemas.microsoft.com/office/drawing/2014/main" xmlns="" id="{0AD8A887-471F-4C31-ADC7-435F94F714B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43" name="Text Box 3">
          <a:extLst>
            <a:ext uri="{FF2B5EF4-FFF2-40B4-BE49-F238E27FC236}">
              <a16:creationId xmlns:a16="http://schemas.microsoft.com/office/drawing/2014/main" xmlns="" id="{BCC32F70-DDF9-4164-8AAA-0711340D14A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244" name="Text Box 3">
          <a:extLst>
            <a:ext uri="{FF2B5EF4-FFF2-40B4-BE49-F238E27FC236}">
              <a16:creationId xmlns:a16="http://schemas.microsoft.com/office/drawing/2014/main" xmlns="" id="{3066EFDE-852F-4F8A-988F-20B8FE6B9C99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245" name="Text Box 3">
          <a:extLst>
            <a:ext uri="{FF2B5EF4-FFF2-40B4-BE49-F238E27FC236}">
              <a16:creationId xmlns:a16="http://schemas.microsoft.com/office/drawing/2014/main" xmlns="" id="{021389B8-2544-4A97-A8B8-895EF39D4BF1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246" name="Text Box 3">
          <a:extLst>
            <a:ext uri="{FF2B5EF4-FFF2-40B4-BE49-F238E27FC236}">
              <a16:creationId xmlns:a16="http://schemas.microsoft.com/office/drawing/2014/main" xmlns="" id="{9E6982D0-7CDB-43DB-9B91-4FDA9A44294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247" name="Text Box 3">
          <a:extLst>
            <a:ext uri="{FF2B5EF4-FFF2-40B4-BE49-F238E27FC236}">
              <a16:creationId xmlns:a16="http://schemas.microsoft.com/office/drawing/2014/main" xmlns="" id="{92FA6354-B6E0-42CB-BEA4-08C01F09E059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248" name="Text Box 3">
          <a:extLst>
            <a:ext uri="{FF2B5EF4-FFF2-40B4-BE49-F238E27FC236}">
              <a16:creationId xmlns:a16="http://schemas.microsoft.com/office/drawing/2014/main" xmlns="" id="{D5C7330F-1CE3-4495-B409-906334E9C026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249" name="Text Box 3">
          <a:extLst>
            <a:ext uri="{FF2B5EF4-FFF2-40B4-BE49-F238E27FC236}">
              <a16:creationId xmlns:a16="http://schemas.microsoft.com/office/drawing/2014/main" xmlns="" id="{FFD478F8-2F84-4D01-B389-CB0103A6407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250" name="Text Box 3">
          <a:extLst>
            <a:ext uri="{FF2B5EF4-FFF2-40B4-BE49-F238E27FC236}">
              <a16:creationId xmlns:a16="http://schemas.microsoft.com/office/drawing/2014/main" xmlns="" id="{228F9933-AAA8-436C-B326-1ED37C4D585B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251" name="Text Box 3">
          <a:extLst>
            <a:ext uri="{FF2B5EF4-FFF2-40B4-BE49-F238E27FC236}">
              <a16:creationId xmlns:a16="http://schemas.microsoft.com/office/drawing/2014/main" xmlns="" id="{60A5C494-B3B4-4A3B-ACB1-8AF4C6A0C92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252" name="Text Box 3">
          <a:extLst>
            <a:ext uri="{FF2B5EF4-FFF2-40B4-BE49-F238E27FC236}">
              <a16:creationId xmlns:a16="http://schemas.microsoft.com/office/drawing/2014/main" xmlns="" id="{CC9DF783-016C-46E1-93DC-34C3571A1FAB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253" name="Text Box 3">
          <a:extLst>
            <a:ext uri="{FF2B5EF4-FFF2-40B4-BE49-F238E27FC236}">
              <a16:creationId xmlns:a16="http://schemas.microsoft.com/office/drawing/2014/main" xmlns="" id="{DF431FF3-EEE4-4DA5-BFFC-61EED906EB9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254" name="Text Box 3">
          <a:extLst>
            <a:ext uri="{FF2B5EF4-FFF2-40B4-BE49-F238E27FC236}">
              <a16:creationId xmlns:a16="http://schemas.microsoft.com/office/drawing/2014/main" xmlns="" id="{10D3AB50-19BA-4371-AE81-315675FDDD79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255" name="Text Box 3">
          <a:extLst>
            <a:ext uri="{FF2B5EF4-FFF2-40B4-BE49-F238E27FC236}">
              <a16:creationId xmlns:a16="http://schemas.microsoft.com/office/drawing/2014/main" xmlns="" id="{807E36BF-C048-44D0-9762-1F03365AA64A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256" name="Text Box 3">
          <a:extLst>
            <a:ext uri="{FF2B5EF4-FFF2-40B4-BE49-F238E27FC236}">
              <a16:creationId xmlns:a16="http://schemas.microsoft.com/office/drawing/2014/main" xmlns="" id="{FC1CC330-9ADF-4F4D-BD0B-65E69E8FFF1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57" name="Text Box 3">
          <a:extLst>
            <a:ext uri="{FF2B5EF4-FFF2-40B4-BE49-F238E27FC236}">
              <a16:creationId xmlns:a16="http://schemas.microsoft.com/office/drawing/2014/main" xmlns="" id="{8277344E-C6E3-44D6-9063-497CBB33612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58" name="Text Box 3">
          <a:extLst>
            <a:ext uri="{FF2B5EF4-FFF2-40B4-BE49-F238E27FC236}">
              <a16:creationId xmlns:a16="http://schemas.microsoft.com/office/drawing/2014/main" xmlns="" id="{2F7E7078-CC0C-4EC2-AE37-088C27E4059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59" name="Text Box 3">
          <a:extLst>
            <a:ext uri="{FF2B5EF4-FFF2-40B4-BE49-F238E27FC236}">
              <a16:creationId xmlns:a16="http://schemas.microsoft.com/office/drawing/2014/main" xmlns="" id="{7AA4E045-82DE-4DC6-9D8B-088EDB7AED0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60" name="Text Box 3">
          <a:extLst>
            <a:ext uri="{FF2B5EF4-FFF2-40B4-BE49-F238E27FC236}">
              <a16:creationId xmlns:a16="http://schemas.microsoft.com/office/drawing/2014/main" xmlns="" id="{022CDCA1-4296-40B8-B441-D5189841A30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61" name="Text Box 3">
          <a:extLst>
            <a:ext uri="{FF2B5EF4-FFF2-40B4-BE49-F238E27FC236}">
              <a16:creationId xmlns:a16="http://schemas.microsoft.com/office/drawing/2014/main" xmlns="" id="{FC016C43-133C-4DF5-951F-B5ED63C66F2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62" name="Text Box 3">
          <a:extLst>
            <a:ext uri="{FF2B5EF4-FFF2-40B4-BE49-F238E27FC236}">
              <a16:creationId xmlns:a16="http://schemas.microsoft.com/office/drawing/2014/main" xmlns="" id="{BBAA7B9C-8549-4657-BF9F-13473BD4E36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63" name="Text Box 3">
          <a:extLst>
            <a:ext uri="{FF2B5EF4-FFF2-40B4-BE49-F238E27FC236}">
              <a16:creationId xmlns:a16="http://schemas.microsoft.com/office/drawing/2014/main" xmlns="" id="{F29DB781-D8A2-4988-A77F-2D3D8B40EA3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64" name="Text Box 3">
          <a:extLst>
            <a:ext uri="{FF2B5EF4-FFF2-40B4-BE49-F238E27FC236}">
              <a16:creationId xmlns:a16="http://schemas.microsoft.com/office/drawing/2014/main" xmlns="" id="{097D7C60-5CEC-4C1D-BED4-F43011857B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65" name="Text Box 3">
          <a:extLst>
            <a:ext uri="{FF2B5EF4-FFF2-40B4-BE49-F238E27FC236}">
              <a16:creationId xmlns:a16="http://schemas.microsoft.com/office/drawing/2014/main" xmlns="" id="{AE78357A-1F65-4303-9759-A0CBAB9D93A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66" name="Text Box 3">
          <a:extLst>
            <a:ext uri="{FF2B5EF4-FFF2-40B4-BE49-F238E27FC236}">
              <a16:creationId xmlns:a16="http://schemas.microsoft.com/office/drawing/2014/main" xmlns="" id="{6EDC9FBC-BCBE-40A5-B70A-0984206648C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67" name="Text Box 3">
          <a:extLst>
            <a:ext uri="{FF2B5EF4-FFF2-40B4-BE49-F238E27FC236}">
              <a16:creationId xmlns:a16="http://schemas.microsoft.com/office/drawing/2014/main" xmlns="" id="{662A96A0-DCDE-4F5D-A498-BB65F843B78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68" name="Text Box 3">
          <a:extLst>
            <a:ext uri="{FF2B5EF4-FFF2-40B4-BE49-F238E27FC236}">
              <a16:creationId xmlns:a16="http://schemas.microsoft.com/office/drawing/2014/main" xmlns="" id="{B46EC516-CE91-463B-8BC8-DF2093732B9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69" name="Text Box 3">
          <a:extLst>
            <a:ext uri="{FF2B5EF4-FFF2-40B4-BE49-F238E27FC236}">
              <a16:creationId xmlns:a16="http://schemas.microsoft.com/office/drawing/2014/main" xmlns="" id="{0C54CCCE-5754-4B0E-994B-D26612EA558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70" name="Text Box 3">
          <a:extLst>
            <a:ext uri="{FF2B5EF4-FFF2-40B4-BE49-F238E27FC236}">
              <a16:creationId xmlns:a16="http://schemas.microsoft.com/office/drawing/2014/main" xmlns="" id="{9DF2CD69-C758-430D-B6DD-C0F2952CB10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71" name="Text Box 3">
          <a:extLst>
            <a:ext uri="{FF2B5EF4-FFF2-40B4-BE49-F238E27FC236}">
              <a16:creationId xmlns:a16="http://schemas.microsoft.com/office/drawing/2014/main" xmlns="" id="{92591739-B03A-4482-BFBF-1EC1DABC034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72" name="Text Box 3">
          <a:extLst>
            <a:ext uri="{FF2B5EF4-FFF2-40B4-BE49-F238E27FC236}">
              <a16:creationId xmlns:a16="http://schemas.microsoft.com/office/drawing/2014/main" xmlns="" id="{F8B5B264-532C-4B5F-9807-3219A70DE68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73" name="Text Box 3">
          <a:extLst>
            <a:ext uri="{FF2B5EF4-FFF2-40B4-BE49-F238E27FC236}">
              <a16:creationId xmlns:a16="http://schemas.microsoft.com/office/drawing/2014/main" xmlns="" id="{2F8DAC76-1C1F-4634-B860-2378283FEF3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74" name="Text Box 3">
          <a:extLst>
            <a:ext uri="{FF2B5EF4-FFF2-40B4-BE49-F238E27FC236}">
              <a16:creationId xmlns:a16="http://schemas.microsoft.com/office/drawing/2014/main" xmlns="" id="{31CAD3DA-D35A-4878-8888-A00AB37701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75" name="Text Box 3">
          <a:extLst>
            <a:ext uri="{FF2B5EF4-FFF2-40B4-BE49-F238E27FC236}">
              <a16:creationId xmlns:a16="http://schemas.microsoft.com/office/drawing/2014/main" xmlns="" id="{0F3CA732-5030-4FC7-9F7B-3C0C8809FDB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76" name="Text Box 3">
          <a:extLst>
            <a:ext uri="{FF2B5EF4-FFF2-40B4-BE49-F238E27FC236}">
              <a16:creationId xmlns:a16="http://schemas.microsoft.com/office/drawing/2014/main" xmlns="" id="{38803CA2-4C05-420A-BABC-12674A6EC4B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77" name="Text Box 3">
          <a:extLst>
            <a:ext uri="{FF2B5EF4-FFF2-40B4-BE49-F238E27FC236}">
              <a16:creationId xmlns:a16="http://schemas.microsoft.com/office/drawing/2014/main" xmlns="" id="{6139BD76-5D42-4136-9892-1D5A577D110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78" name="Text Box 3">
          <a:extLst>
            <a:ext uri="{FF2B5EF4-FFF2-40B4-BE49-F238E27FC236}">
              <a16:creationId xmlns:a16="http://schemas.microsoft.com/office/drawing/2014/main" xmlns="" id="{14EBCFAE-1E5F-43EA-9013-CD401EC336D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79" name="Text Box 3">
          <a:extLst>
            <a:ext uri="{FF2B5EF4-FFF2-40B4-BE49-F238E27FC236}">
              <a16:creationId xmlns:a16="http://schemas.microsoft.com/office/drawing/2014/main" xmlns="" id="{0D3D1363-65EE-4581-A6A5-614FCB6C80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80" name="Text Box 3">
          <a:extLst>
            <a:ext uri="{FF2B5EF4-FFF2-40B4-BE49-F238E27FC236}">
              <a16:creationId xmlns:a16="http://schemas.microsoft.com/office/drawing/2014/main" xmlns="" id="{6DBA3361-A7A3-4E4C-A6BB-E05497B685D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81" name="Text Box 3">
          <a:extLst>
            <a:ext uri="{FF2B5EF4-FFF2-40B4-BE49-F238E27FC236}">
              <a16:creationId xmlns:a16="http://schemas.microsoft.com/office/drawing/2014/main" xmlns="" id="{3A3C63EB-627B-4208-84EE-52EFF97C31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82" name="Text Box 3">
          <a:extLst>
            <a:ext uri="{FF2B5EF4-FFF2-40B4-BE49-F238E27FC236}">
              <a16:creationId xmlns:a16="http://schemas.microsoft.com/office/drawing/2014/main" xmlns="" id="{7EB47F00-B5C6-4F7D-9E3F-A9311EDA1A1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83" name="Text Box 3">
          <a:extLst>
            <a:ext uri="{FF2B5EF4-FFF2-40B4-BE49-F238E27FC236}">
              <a16:creationId xmlns:a16="http://schemas.microsoft.com/office/drawing/2014/main" xmlns="" id="{BE7413EA-9DAF-42E5-93B4-80BEB2F4939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84" name="Text Box 3">
          <a:extLst>
            <a:ext uri="{FF2B5EF4-FFF2-40B4-BE49-F238E27FC236}">
              <a16:creationId xmlns:a16="http://schemas.microsoft.com/office/drawing/2014/main" xmlns="" id="{9E8B612A-B87A-4826-AABD-B0683507AF2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85" name="Text Box 3">
          <a:extLst>
            <a:ext uri="{FF2B5EF4-FFF2-40B4-BE49-F238E27FC236}">
              <a16:creationId xmlns:a16="http://schemas.microsoft.com/office/drawing/2014/main" xmlns="" id="{8061AFA3-401F-42D6-AEFC-1EA66FC995E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86" name="Text Box 3">
          <a:extLst>
            <a:ext uri="{FF2B5EF4-FFF2-40B4-BE49-F238E27FC236}">
              <a16:creationId xmlns:a16="http://schemas.microsoft.com/office/drawing/2014/main" xmlns="" id="{ED02E521-2174-4631-93B9-F0AE3134503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87" name="Text Box 3">
          <a:extLst>
            <a:ext uri="{FF2B5EF4-FFF2-40B4-BE49-F238E27FC236}">
              <a16:creationId xmlns:a16="http://schemas.microsoft.com/office/drawing/2014/main" xmlns="" id="{9F759717-899C-4379-AF5D-C184FFF429A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88" name="Text Box 3">
          <a:extLst>
            <a:ext uri="{FF2B5EF4-FFF2-40B4-BE49-F238E27FC236}">
              <a16:creationId xmlns:a16="http://schemas.microsoft.com/office/drawing/2014/main" xmlns="" id="{B077DF24-8890-4E8A-BFD8-24037313D0F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89" name="Text Box 3">
          <a:extLst>
            <a:ext uri="{FF2B5EF4-FFF2-40B4-BE49-F238E27FC236}">
              <a16:creationId xmlns:a16="http://schemas.microsoft.com/office/drawing/2014/main" xmlns="" id="{1AF306D0-CBCA-4FC8-887F-E4B48B75C7C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90" name="Text Box 3">
          <a:extLst>
            <a:ext uri="{FF2B5EF4-FFF2-40B4-BE49-F238E27FC236}">
              <a16:creationId xmlns:a16="http://schemas.microsoft.com/office/drawing/2014/main" xmlns="" id="{E6212B3D-14C5-4B81-8774-DFC4FEF20A8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91" name="Text Box 3">
          <a:extLst>
            <a:ext uri="{FF2B5EF4-FFF2-40B4-BE49-F238E27FC236}">
              <a16:creationId xmlns:a16="http://schemas.microsoft.com/office/drawing/2014/main" xmlns="" id="{A014157C-CC74-4CDD-8B0D-D34652000A8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92" name="Text Box 3">
          <a:extLst>
            <a:ext uri="{FF2B5EF4-FFF2-40B4-BE49-F238E27FC236}">
              <a16:creationId xmlns:a16="http://schemas.microsoft.com/office/drawing/2014/main" xmlns="" id="{127348D4-D726-4C01-8E0F-47EEEFDABB2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93" name="Text Box 3">
          <a:extLst>
            <a:ext uri="{FF2B5EF4-FFF2-40B4-BE49-F238E27FC236}">
              <a16:creationId xmlns:a16="http://schemas.microsoft.com/office/drawing/2014/main" xmlns="" id="{0CF772D9-3960-46AC-8339-75147A79C94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94" name="Text Box 3">
          <a:extLst>
            <a:ext uri="{FF2B5EF4-FFF2-40B4-BE49-F238E27FC236}">
              <a16:creationId xmlns:a16="http://schemas.microsoft.com/office/drawing/2014/main" xmlns="" id="{0E68CE74-46BF-49AA-B372-C05F3B08082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95" name="Text Box 3">
          <a:extLst>
            <a:ext uri="{FF2B5EF4-FFF2-40B4-BE49-F238E27FC236}">
              <a16:creationId xmlns:a16="http://schemas.microsoft.com/office/drawing/2014/main" xmlns="" id="{1EA76482-6180-4AE4-8095-CCC258A066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96" name="Text Box 3">
          <a:extLst>
            <a:ext uri="{FF2B5EF4-FFF2-40B4-BE49-F238E27FC236}">
              <a16:creationId xmlns:a16="http://schemas.microsoft.com/office/drawing/2014/main" xmlns="" id="{2A811814-2755-490B-89E9-C25B55AB63C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97" name="Text Box 3">
          <a:extLst>
            <a:ext uri="{FF2B5EF4-FFF2-40B4-BE49-F238E27FC236}">
              <a16:creationId xmlns:a16="http://schemas.microsoft.com/office/drawing/2014/main" xmlns="" id="{07BA0B93-08E1-487E-A7DA-1E23C25150B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298" name="Text Box 3">
          <a:extLst>
            <a:ext uri="{FF2B5EF4-FFF2-40B4-BE49-F238E27FC236}">
              <a16:creationId xmlns:a16="http://schemas.microsoft.com/office/drawing/2014/main" xmlns="" id="{DF81C653-C350-4BF8-9B0E-C436602871F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299" name="Text Box 3">
          <a:extLst>
            <a:ext uri="{FF2B5EF4-FFF2-40B4-BE49-F238E27FC236}">
              <a16:creationId xmlns:a16="http://schemas.microsoft.com/office/drawing/2014/main" xmlns="" id="{605F1D18-F138-4EF2-B545-ECB44E0FE6F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00" name="Text Box 3">
          <a:extLst>
            <a:ext uri="{FF2B5EF4-FFF2-40B4-BE49-F238E27FC236}">
              <a16:creationId xmlns:a16="http://schemas.microsoft.com/office/drawing/2014/main" xmlns="" id="{20AC3C0F-AE9E-4B89-AA92-37B3924B37F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01" name="Text Box 3">
          <a:extLst>
            <a:ext uri="{FF2B5EF4-FFF2-40B4-BE49-F238E27FC236}">
              <a16:creationId xmlns:a16="http://schemas.microsoft.com/office/drawing/2014/main" xmlns="" id="{818F7C4B-A19A-48F7-A16F-A4F8A344F04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02" name="Text Box 3">
          <a:extLst>
            <a:ext uri="{FF2B5EF4-FFF2-40B4-BE49-F238E27FC236}">
              <a16:creationId xmlns:a16="http://schemas.microsoft.com/office/drawing/2014/main" xmlns="" id="{19ABA8D7-CE46-4B53-8EFA-13C7928EA4D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03" name="Text Box 3">
          <a:extLst>
            <a:ext uri="{FF2B5EF4-FFF2-40B4-BE49-F238E27FC236}">
              <a16:creationId xmlns:a16="http://schemas.microsoft.com/office/drawing/2014/main" xmlns="" id="{787431A2-2CC3-4FC9-9379-80104C5E887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04" name="Text Box 3">
          <a:extLst>
            <a:ext uri="{FF2B5EF4-FFF2-40B4-BE49-F238E27FC236}">
              <a16:creationId xmlns:a16="http://schemas.microsoft.com/office/drawing/2014/main" xmlns="" id="{034CC5E9-08C6-4BDB-91F5-19D4829124A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05" name="Text Box 3">
          <a:extLst>
            <a:ext uri="{FF2B5EF4-FFF2-40B4-BE49-F238E27FC236}">
              <a16:creationId xmlns:a16="http://schemas.microsoft.com/office/drawing/2014/main" xmlns="" id="{676DAD35-07C6-4606-9587-DE659F708C8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06" name="Text Box 3">
          <a:extLst>
            <a:ext uri="{FF2B5EF4-FFF2-40B4-BE49-F238E27FC236}">
              <a16:creationId xmlns:a16="http://schemas.microsoft.com/office/drawing/2014/main" xmlns="" id="{32F2991E-1DD7-46F8-BC8C-167298A808B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07" name="Text Box 3">
          <a:extLst>
            <a:ext uri="{FF2B5EF4-FFF2-40B4-BE49-F238E27FC236}">
              <a16:creationId xmlns:a16="http://schemas.microsoft.com/office/drawing/2014/main" xmlns="" id="{B9067B35-811B-4D62-A97F-DC6E028DFF6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08" name="Text Box 3">
          <a:extLst>
            <a:ext uri="{FF2B5EF4-FFF2-40B4-BE49-F238E27FC236}">
              <a16:creationId xmlns:a16="http://schemas.microsoft.com/office/drawing/2014/main" xmlns="" id="{570B36D1-660B-40B2-8969-B643E4E4965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09" name="Text Box 3">
          <a:extLst>
            <a:ext uri="{FF2B5EF4-FFF2-40B4-BE49-F238E27FC236}">
              <a16:creationId xmlns:a16="http://schemas.microsoft.com/office/drawing/2014/main" xmlns="" id="{45B44219-D033-4AF6-A8D9-F895C897B65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10" name="Text Box 3">
          <a:extLst>
            <a:ext uri="{FF2B5EF4-FFF2-40B4-BE49-F238E27FC236}">
              <a16:creationId xmlns:a16="http://schemas.microsoft.com/office/drawing/2014/main" xmlns="" id="{61E398FD-5C21-4624-B3EC-0F7E50DFB9C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11" name="Text Box 3">
          <a:extLst>
            <a:ext uri="{FF2B5EF4-FFF2-40B4-BE49-F238E27FC236}">
              <a16:creationId xmlns:a16="http://schemas.microsoft.com/office/drawing/2014/main" xmlns="" id="{E1994C2D-F900-4DB8-B6BB-99E05EA07D9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12" name="Text Box 3">
          <a:extLst>
            <a:ext uri="{FF2B5EF4-FFF2-40B4-BE49-F238E27FC236}">
              <a16:creationId xmlns:a16="http://schemas.microsoft.com/office/drawing/2014/main" xmlns="" id="{5EE425F6-E299-4B04-9958-763149F5901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13" name="Text Box 3">
          <a:extLst>
            <a:ext uri="{FF2B5EF4-FFF2-40B4-BE49-F238E27FC236}">
              <a16:creationId xmlns:a16="http://schemas.microsoft.com/office/drawing/2014/main" xmlns="" id="{C41802A5-137B-40FB-9010-6B86F826B4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14" name="Text Box 3">
          <a:extLst>
            <a:ext uri="{FF2B5EF4-FFF2-40B4-BE49-F238E27FC236}">
              <a16:creationId xmlns:a16="http://schemas.microsoft.com/office/drawing/2014/main" xmlns="" id="{1CC826DF-66F1-494A-8F0E-23061AA2A51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15" name="Text Box 3">
          <a:extLst>
            <a:ext uri="{FF2B5EF4-FFF2-40B4-BE49-F238E27FC236}">
              <a16:creationId xmlns:a16="http://schemas.microsoft.com/office/drawing/2014/main" xmlns="" id="{421A6D44-6C6B-4392-986C-B7AC2F2D5A0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16" name="Text Box 3">
          <a:extLst>
            <a:ext uri="{FF2B5EF4-FFF2-40B4-BE49-F238E27FC236}">
              <a16:creationId xmlns:a16="http://schemas.microsoft.com/office/drawing/2014/main" xmlns="" id="{13C817CD-CDCF-4BB7-9F37-A09CE43AED3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17" name="Text Box 3">
          <a:extLst>
            <a:ext uri="{FF2B5EF4-FFF2-40B4-BE49-F238E27FC236}">
              <a16:creationId xmlns:a16="http://schemas.microsoft.com/office/drawing/2014/main" xmlns="" id="{9E33F1C7-AE65-485D-8E6E-FD3F3A28B91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18" name="Text Box 3">
          <a:extLst>
            <a:ext uri="{FF2B5EF4-FFF2-40B4-BE49-F238E27FC236}">
              <a16:creationId xmlns:a16="http://schemas.microsoft.com/office/drawing/2014/main" xmlns="" id="{F4275851-7815-4F90-B048-9D52C578DF1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19" name="Text Box 3">
          <a:extLst>
            <a:ext uri="{FF2B5EF4-FFF2-40B4-BE49-F238E27FC236}">
              <a16:creationId xmlns:a16="http://schemas.microsoft.com/office/drawing/2014/main" xmlns="" id="{7A5971D8-54DA-4AEE-851C-C4091BFF49C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20" name="Text Box 3">
          <a:extLst>
            <a:ext uri="{FF2B5EF4-FFF2-40B4-BE49-F238E27FC236}">
              <a16:creationId xmlns:a16="http://schemas.microsoft.com/office/drawing/2014/main" xmlns="" id="{4FB75E56-AC91-457E-9376-6F033074F99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21" name="Text Box 3">
          <a:extLst>
            <a:ext uri="{FF2B5EF4-FFF2-40B4-BE49-F238E27FC236}">
              <a16:creationId xmlns:a16="http://schemas.microsoft.com/office/drawing/2014/main" xmlns="" id="{D769E2A0-3826-4CB1-B886-AB87AA4348B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22" name="Text Box 3">
          <a:extLst>
            <a:ext uri="{FF2B5EF4-FFF2-40B4-BE49-F238E27FC236}">
              <a16:creationId xmlns:a16="http://schemas.microsoft.com/office/drawing/2014/main" xmlns="" id="{9FEA4ED0-E3FE-4F78-AA64-0D16536345E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23" name="Text Box 3">
          <a:extLst>
            <a:ext uri="{FF2B5EF4-FFF2-40B4-BE49-F238E27FC236}">
              <a16:creationId xmlns:a16="http://schemas.microsoft.com/office/drawing/2014/main" xmlns="" id="{55674F36-DF04-45B3-8EC6-8B79DB50A7B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24" name="Text Box 3">
          <a:extLst>
            <a:ext uri="{FF2B5EF4-FFF2-40B4-BE49-F238E27FC236}">
              <a16:creationId xmlns:a16="http://schemas.microsoft.com/office/drawing/2014/main" xmlns="" id="{212F442A-CC4B-478A-ADC3-4BFDE56155A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25" name="Text Box 3">
          <a:extLst>
            <a:ext uri="{FF2B5EF4-FFF2-40B4-BE49-F238E27FC236}">
              <a16:creationId xmlns:a16="http://schemas.microsoft.com/office/drawing/2014/main" xmlns="" id="{EBAA7748-4FC5-4133-929A-39B2FDA78FE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26" name="Text Box 3">
          <a:extLst>
            <a:ext uri="{FF2B5EF4-FFF2-40B4-BE49-F238E27FC236}">
              <a16:creationId xmlns:a16="http://schemas.microsoft.com/office/drawing/2014/main" xmlns="" id="{C5AD1666-2F6A-4724-8FF5-D1EA488B202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27" name="Text Box 3">
          <a:extLst>
            <a:ext uri="{FF2B5EF4-FFF2-40B4-BE49-F238E27FC236}">
              <a16:creationId xmlns:a16="http://schemas.microsoft.com/office/drawing/2014/main" xmlns="" id="{1DDC0B11-723E-4DD8-AE61-71B93D211B7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28" name="Text Box 3">
          <a:extLst>
            <a:ext uri="{FF2B5EF4-FFF2-40B4-BE49-F238E27FC236}">
              <a16:creationId xmlns:a16="http://schemas.microsoft.com/office/drawing/2014/main" xmlns="" id="{2840656E-69E6-46BA-89AE-1A4A221648C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29" name="Text Box 3">
          <a:extLst>
            <a:ext uri="{FF2B5EF4-FFF2-40B4-BE49-F238E27FC236}">
              <a16:creationId xmlns:a16="http://schemas.microsoft.com/office/drawing/2014/main" xmlns="" id="{57EF8F9C-0ACB-4F0B-AA08-ADA216A86F0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30" name="Text Box 3">
          <a:extLst>
            <a:ext uri="{FF2B5EF4-FFF2-40B4-BE49-F238E27FC236}">
              <a16:creationId xmlns:a16="http://schemas.microsoft.com/office/drawing/2014/main" xmlns="" id="{19BEAB37-BCC4-4A26-AAF3-47776CA9C2B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31" name="Text Box 3">
          <a:extLst>
            <a:ext uri="{FF2B5EF4-FFF2-40B4-BE49-F238E27FC236}">
              <a16:creationId xmlns:a16="http://schemas.microsoft.com/office/drawing/2014/main" xmlns="" id="{23773410-C681-47C7-A399-C6C51EDAD9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32" name="Text Box 3">
          <a:extLst>
            <a:ext uri="{FF2B5EF4-FFF2-40B4-BE49-F238E27FC236}">
              <a16:creationId xmlns:a16="http://schemas.microsoft.com/office/drawing/2014/main" xmlns="" id="{34AFDE7D-4848-4830-9B11-B6D7E9C84C8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33" name="Text Box 3">
          <a:extLst>
            <a:ext uri="{FF2B5EF4-FFF2-40B4-BE49-F238E27FC236}">
              <a16:creationId xmlns:a16="http://schemas.microsoft.com/office/drawing/2014/main" xmlns="" id="{1D73C10C-017F-473C-8B88-BEA270C9031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34" name="Text Box 3">
          <a:extLst>
            <a:ext uri="{FF2B5EF4-FFF2-40B4-BE49-F238E27FC236}">
              <a16:creationId xmlns:a16="http://schemas.microsoft.com/office/drawing/2014/main" xmlns="" id="{05336E76-3644-43AC-8399-CAB5FED5BC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35" name="Text Box 3">
          <a:extLst>
            <a:ext uri="{FF2B5EF4-FFF2-40B4-BE49-F238E27FC236}">
              <a16:creationId xmlns:a16="http://schemas.microsoft.com/office/drawing/2014/main" xmlns="" id="{E8349C63-81F9-4F6C-BE91-9AF7B0280FB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36" name="Text Box 3">
          <a:extLst>
            <a:ext uri="{FF2B5EF4-FFF2-40B4-BE49-F238E27FC236}">
              <a16:creationId xmlns:a16="http://schemas.microsoft.com/office/drawing/2014/main" xmlns="" id="{E14DB23B-D704-4DD9-909B-1FD07F42346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37" name="Text Box 3">
          <a:extLst>
            <a:ext uri="{FF2B5EF4-FFF2-40B4-BE49-F238E27FC236}">
              <a16:creationId xmlns:a16="http://schemas.microsoft.com/office/drawing/2014/main" xmlns="" id="{853221BE-C1B0-4FC2-91A4-51BBAD68C6E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38" name="Text Box 3">
          <a:extLst>
            <a:ext uri="{FF2B5EF4-FFF2-40B4-BE49-F238E27FC236}">
              <a16:creationId xmlns:a16="http://schemas.microsoft.com/office/drawing/2014/main" xmlns="" id="{72EF9FC4-AB13-4EDC-BD37-FA1D8DBF3DE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39" name="Text Box 3">
          <a:extLst>
            <a:ext uri="{FF2B5EF4-FFF2-40B4-BE49-F238E27FC236}">
              <a16:creationId xmlns:a16="http://schemas.microsoft.com/office/drawing/2014/main" xmlns="" id="{06AFA23A-72CE-40E0-9CCB-71FC56AE6F9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40" name="Text Box 3">
          <a:extLst>
            <a:ext uri="{FF2B5EF4-FFF2-40B4-BE49-F238E27FC236}">
              <a16:creationId xmlns:a16="http://schemas.microsoft.com/office/drawing/2014/main" xmlns="" id="{F04D47E3-62BC-4714-AAC5-22262F8A125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39291"/>
    <xdr:sp macro="" textlink="">
      <xdr:nvSpPr>
        <xdr:cNvPr id="4341" name="Text Box 3">
          <a:extLst>
            <a:ext uri="{FF2B5EF4-FFF2-40B4-BE49-F238E27FC236}">
              <a16:creationId xmlns:a16="http://schemas.microsoft.com/office/drawing/2014/main" xmlns="" id="{8CB0E057-158A-4F01-860C-A3666A62FBB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42" name="Text Box 3">
          <a:extLst>
            <a:ext uri="{FF2B5EF4-FFF2-40B4-BE49-F238E27FC236}">
              <a16:creationId xmlns:a16="http://schemas.microsoft.com/office/drawing/2014/main" xmlns="" id="{70FB8C1C-2C7E-44B8-ABC0-63CFE82442C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644</xdr:row>
      <xdr:rowOff>0</xdr:rowOff>
    </xdr:from>
    <xdr:ext cx="23662" cy="301191"/>
    <xdr:sp macro="" textlink="">
      <xdr:nvSpPr>
        <xdr:cNvPr id="4343" name="Text Box 3">
          <a:extLst>
            <a:ext uri="{FF2B5EF4-FFF2-40B4-BE49-F238E27FC236}">
              <a16:creationId xmlns:a16="http://schemas.microsoft.com/office/drawing/2014/main" xmlns="" id="{BDEEF77C-EDA8-402F-B778-5151419B75E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344" name="Text Box 3">
          <a:extLst>
            <a:ext uri="{FF2B5EF4-FFF2-40B4-BE49-F238E27FC236}">
              <a16:creationId xmlns:a16="http://schemas.microsoft.com/office/drawing/2014/main" xmlns="" id="{52062314-133D-4CF1-A51F-7740ACB28C52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345" name="Text Box 3">
          <a:extLst>
            <a:ext uri="{FF2B5EF4-FFF2-40B4-BE49-F238E27FC236}">
              <a16:creationId xmlns:a16="http://schemas.microsoft.com/office/drawing/2014/main" xmlns="" id="{5F2A232E-DC5D-4E67-8C68-E6DDC8FB3730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346" name="Text Box 3">
          <a:extLst>
            <a:ext uri="{FF2B5EF4-FFF2-40B4-BE49-F238E27FC236}">
              <a16:creationId xmlns:a16="http://schemas.microsoft.com/office/drawing/2014/main" xmlns="" id="{B871290C-2667-49FA-8E11-5E07C2399D83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347" name="Text Box 3">
          <a:extLst>
            <a:ext uri="{FF2B5EF4-FFF2-40B4-BE49-F238E27FC236}">
              <a16:creationId xmlns:a16="http://schemas.microsoft.com/office/drawing/2014/main" xmlns="" id="{AAFDAD88-4DB2-44F5-A91A-8A957FD4EEFC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348" name="Text Box 3">
          <a:extLst>
            <a:ext uri="{FF2B5EF4-FFF2-40B4-BE49-F238E27FC236}">
              <a16:creationId xmlns:a16="http://schemas.microsoft.com/office/drawing/2014/main" xmlns="" id="{68087F1D-E6CE-4F9E-ABD4-3DB029662CE0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349" name="Text Box 3">
          <a:extLst>
            <a:ext uri="{FF2B5EF4-FFF2-40B4-BE49-F238E27FC236}">
              <a16:creationId xmlns:a16="http://schemas.microsoft.com/office/drawing/2014/main" xmlns="" id="{FEEEE58C-EB90-4B42-94F7-3417777D05D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350" name="Text Box 3">
          <a:extLst>
            <a:ext uri="{FF2B5EF4-FFF2-40B4-BE49-F238E27FC236}">
              <a16:creationId xmlns:a16="http://schemas.microsoft.com/office/drawing/2014/main" xmlns="" id="{9A683A5D-575C-420D-B0C8-11295E11F241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351" name="Text Box 3">
          <a:extLst>
            <a:ext uri="{FF2B5EF4-FFF2-40B4-BE49-F238E27FC236}">
              <a16:creationId xmlns:a16="http://schemas.microsoft.com/office/drawing/2014/main" xmlns="" id="{9250CFC1-8FAA-40E5-A3FF-B074D5BB86C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352" name="Text Box 3">
          <a:extLst>
            <a:ext uri="{FF2B5EF4-FFF2-40B4-BE49-F238E27FC236}">
              <a16:creationId xmlns:a16="http://schemas.microsoft.com/office/drawing/2014/main" xmlns="" id="{310C97D4-C1CA-4A34-9E8F-B90A47AA629E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353" name="Text Box 3">
          <a:extLst>
            <a:ext uri="{FF2B5EF4-FFF2-40B4-BE49-F238E27FC236}">
              <a16:creationId xmlns:a16="http://schemas.microsoft.com/office/drawing/2014/main" xmlns="" id="{2BFA36F2-8514-45CC-9938-A8BCDF1184C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354" name="Text Box 3">
          <a:extLst>
            <a:ext uri="{FF2B5EF4-FFF2-40B4-BE49-F238E27FC236}">
              <a16:creationId xmlns:a16="http://schemas.microsoft.com/office/drawing/2014/main" xmlns="" id="{500B4C62-9C2A-499C-932B-E24214032548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355" name="Text Box 3">
          <a:extLst>
            <a:ext uri="{FF2B5EF4-FFF2-40B4-BE49-F238E27FC236}">
              <a16:creationId xmlns:a16="http://schemas.microsoft.com/office/drawing/2014/main" xmlns="" id="{BD1B58B7-A797-41B9-A01B-BC6B536F5005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356" name="Text Box 3">
          <a:extLst>
            <a:ext uri="{FF2B5EF4-FFF2-40B4-BE49-F238E27FC236}">
              <a16:creationId xmlns:a16="http://schemas.microsoft.com/office/drawing/2014/main" xmlns="" id="{45E4C17E-6C87-4872-9B1A-4A776B655A91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57" name="Text Box 3">
          <a:extLst>
            <a:ext uri="{FF2B5EF4-FFF2-40B4-BE49-F238E27FC236}">
              <a16:creationId xmlns:a16="http://schemas.microsoft.com/office/drawing/2014/main" xmlns="" id="{6E90A1AE-56D2-48B9-B727-C72B3D9EED7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58" name="Text Box 3">
          <a:extLst>
            <a:ext uri="{FF2B5EF4-FFF2-40B4-BE49-F238E27FC236}">
              <a16:creationId xmlns:a16="http://schemas.microsoft.com/office/drawing/2014/main" xmlns="" id="{FFF1F523-2661-4C29-951C-63D85ADE4CD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59" name="Text Box 3">
          <a:extLst>
            <a:ext uri="{FF2B5EF4-FFF2-40B4-BE49-F238E27FC236}">
              <a16:creationId xmlns:a16="http://schemas.microsoft.com/office/drawing/2014/main" xmlns="" id="{4F77F0F4-DBB9-4311-955B-E6F35395CED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60" name="Text Box 3">
          <a:extLst>
            <a:ext uri="{FF2B5EF4-FFF2-40B4-BE49-F238E27FC236}">
              <a16:creationId xmlns:a16="http://schemas.microsoft.com/office/drawing/2014/main" xmlns="" id="{A61A2457-2806-490C-BBDB-E6F955EB9E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61" name="Text Box 3">
          <a:extLst>
            <a:ext uri="{FF2B5EF4-FFF2-40B4-BE49-F238E27FC236}">
              <a16:creationId xmlns:a16="http://schemas.microsoft.com/office/drawing/2014/main" xmlns="" id="{0BBC5994-161E-43F4-A871-5B61B5AF3D7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62" name="Text Box 3">
          <a:extLst>
            <a:ext uri="{FF2B5EF4-FFF2-40B4-BE49-F238E27FC236}">
              <a16:creationId xmlns:a16="http://schemas.microsoft.com/office/drawing/2014/main" xmlns="" id="{F4264391-04D0-4004-9787-19D8FC78815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63" name="Text Box 3">
          <a:extLst>
            <a:ext uri="{FF2B5EF4-FFF2-40B4-BE49-F238E27FC236}">
              <a16:creationId xmlns:a16="http://schemas.microsoft.com/office/drawing/2014/main" xmlns="" id="{0935320D-159B-45D3-87EE-7645393A299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64" name="Text Box 3">
          <a:extLst>
            <a:ext uri="{FF2B5EF4-FFF2-40B4-BE49-F238E27FC236}">
              <a16:creationId xmlns:a16="http://schemas.microsoft.com/office/drawing/2014/main" xmlns="" id="{206EE7EF-ADBC-4A98-A888-AC5F64CA004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65" name="Text Box 3">
          <a:extLst>
            <a:ext uri="{FF2B5EF4-FFF2-40B4-BE49-F238E27FC236}">
              <a16:creationId xmlns:a16="http://schemas.microsoft.com/office/drawing/2014/main" xmlns="" id="{9C7DCE57-5221-47B9-A282-E83E58E91B5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66" name="Text Box 3">
          <a:extLst>
            <a:ext uri="{FF2B5EF4-FFF2-40B4-BE49-F238E27FC236}">
              <a16:creationId xmlns:a16="http://schemas.microsoft.com/office/drawing/2014/main" xmlns="" id="{CC419095-1DEE-46EE-AFEB-A671D9E0822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67" name="Text Box 3">
          <a:extLst>
            <a:ext uri="{FF2B5EF4-FFF2-40B4-BE49-F238E27FC236}">
              <a16:creationId xmlns:a16="http://schemas.microsoft.com/office/drawing/2014/main" xmlns="" id="{844AB732-4E78-4CF6-A8C2-54762F673E7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68" name="Text Box 3">
          <a:extLst>
            <a:ext uri="{FF2B5EF4-FFF2-40B4-BE49-F238E27FC236}">
              <a16:creationId xmlns:a16="http://schemas.microsoft.com/office/drawing/2014/main" xmlns="" id="{C40B4251-8709-422B-AF54-82DCD99578C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69" name="Text Box 3">
          <a:extLst>
            <a:ext uri="{FF2B5EF4-FFF2-40B4-BE49-F238E27FC236}">
              <a16:creationId xmlns:a16="http://schemas.microsoft.com/office/drawing/2014/main" xmlns="" id="{6611B221-9BD4-478B-8DEF-DAD01A29C47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70" name="Text Box 3">
          <a:extLst>
            <a:ext uri="{FF2B5EF4-FFF2-40B4-BE49-F238E27FC236}">
              <a16:creationId xmlns:a16="http://schemas.microsoft.com/office/drawing/2014/main" xmlns="" id="{04C75A18-E8A5-4B71-820F-813273B9191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71" name="Text Box 3">
          <a:extLst>
            <a:ext uri="{FF2B5EF4-FFF2-40B4-BE49-F238E27FC236}">
              <a16:creationId xmlns:a16="http://schemas.microsoft.com/office/drawing/2014/main" xmlns="" id="{ADDBC896-998F-442E-88BC-A61E7910A8A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72" name="Text Box 3">
          <a:extLst>
            <a:ext uri="{FF2B5EF4-FFF2-40B4-BE49-F238E27FC236}">
              <a16:creationId xmlns:a16="http://schemas.microsoft.com/office/drawing/2014/main" xmlns="" id="{0B9AC09B-C37D-4C82-B2F9-D3033318D80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73" name="Text Box 3">
          <a:extLst>
            <a:ext uri="{FF2B5EF4-FFF2-40B4-BE49-F238E27FC236}">
              <a16:creationId xmlns:a16="http://schemas.microsoft.com/office/drawing/2014/main" xmlns="" id="{AC36D806-C360-452F-A977-806DA803F32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74" name="Text Box 3">
          <a:extLst>
            <a:ext uri="{FF2B5EF4-FFF2-40B4-BE49-F238E27FC236}">
              <a16:creationId xmlns:a16="http://schemas.microsoft.com/office/drawing/2014/main" xmlns="" id="{1E04EC38-F82F-49BF-8CB6-C1B053966DF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75" name="Text Box 3">
          <a:extLst>
            <a:ext uri="{FF2B5EF4-FFF2-40B4-BE49-F238E27FC236}">
              <a16:creationId xmlns:a16="http://schemas.microsoft.com/office/drawing/2014/main" xmlns="" id="{60E2D206-2AC1-4729-8BF0-86540D450F3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76" name="Text Box 3">
          <a:extLst>
            <a:ext uri="{FF2B5EF4-FFF2-40B4-BE49-F238E27FC236}">
              <a16:creationId xmlns:a16="http://schemas.microsoft.com/office/drawing/2014/main" xmlns="" id="{D9AF8513-3D91-4500-9E41-3B9CC836D4F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77" name="Text Box 3">
          <a:extLst>
            <a:ext uri="{FF2B5EF4-FFF2-40B4-BE49-F238E27FC236}">
              <a16:creationId xmlns:a16="http://schemas.microsoft.com/office/drawing/2014/main" xmlns="" id="{E98C8A53-4DBB-4894-A9FB-E63783C5442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78" name="Text Box 3">
          <a:extLst>
            <a:ext uri="{FF2B5EF4-FFF2-40B4-BE49-F238E27FC236}">
              <a16:creationId xmlns:a16="http://schemas.microsoft.com/office/drawing/2014/main" xmlns="" id="{2E6357EE-C0CA-46B8-99A9-80C67797DD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79" name="Text Box 3">
          <a:extLst>
            <a:ext uri="{FF2B5EF4-FFF2-40B4-BE49-F238E27FC236}">
              <a16:creationId xmlns:a16="http://schemas.microsoft.com/office/drawing/2014/main" xmlns="" id="{CBAEA7CC-DACF-47D3-B3D2-D1E68856F5B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80" name="Text Box 3">
          <a:extLst>
            <a:ext uri="{FF2B5EF4-FFF2-40B4-BE49-F238E27FC236}">
              <a16:creationId xmlns:a16="http://schemas.microsoft.com/office/drawing/2014/main" xmlns="" id="{81314331-979B-4480-BC7A-FF3E23BF708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81" name="Text Box 3">
          <a:extLst>
            <a:ext uri="{FF2B5EF4-FFF2-40B4-BE49-F238E27FC236}">
              <a16:creationId xmlns:a16="http://schemas.microsoft.com/office/drawing/2014/main" xmlns="" id="{59FC94FB-349E-49FD-B785-1FFA257B03C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82" name="Text Box 3">
          <a:extLst>
            <a:ext uri="{FF2B5EF4-FFF2-40B4-BE49-F238E27FC236}">
              <a16:creationId xmlns:a16="http://schemas.microsoft.com/office/drawing/2014/main" xmlns="" id="{4651DF52-5F40-4EFC-BB56-5653FE3B5E0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83" name="Text Box 3">
          <a:extLst>
            <a:ext uri="{FF2B5EF4-FFF2-40B4-BE49-F238E27FC236}">
              <a16:creationId xmlns:a16="http://schemas.microsoft.com/office/drawing/2014/main" xmlns="" id="{0C541ABF-9A3F-4CE5-9F42-58476E87950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84" name="Text Box 3">
          <a:extLst>
            <a:ext uri="{FF2B5EF4-FFF2-40B4-BE49-F238E27FC236}">
              <a16:creationId xmlns:a16="http://schemas.microsoft.com/office/drawing/2014/main" xmlns="" id="{6846880F-9B5B-4F04-9D29-EF0E6404B59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85" name="Text Box 3">
          <a:extLst>
            <a:ext uri="{FF2B5EF4-FFF2-40B4-BE49-F238E27FC236}">
              <a16:creationId xmlns:a16="http://schemas.microsoft.com/office/drawing/2014/main" xmlns="" id="{4B5CCF92-B978-4944-B33B-3EAC7703675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86" name="Text Box 3">
          <a:extLst>
            <a:ext uri="{FF2B5EF4-FFF2-40B4-BE49-F238E27FC236}">
              <a16:creationId xmlns:a16="http://schemas.microsoft.com/office/drawing/2014/main" xmlns="" id="{A23C72A3-D080-4AE9-B411-C0908F702EF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87" name="Text Box 3">
          <a:extLst>
            <a:ext uri="{FF2B5EF4-FFF2-40B4-BE49-F238E27FC236}">
              <a16:creationId xmlns:a16="http://schemas.microsoft.com/office/drawing/2014/main" xmlns="" id="{525D5F59-F41B-4EE1-8DE2-EFEB2F84D87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88" name="Text Box 3">
          <a:extLst>
            <a:ext uri="{FF2B5EF4-FFF2-40B4-BE49-F238E27FC236}">
              <a16:creationId xmlns:a16="http://schemas.microsoft.com/office/drawing/2014/main" xmlns="" id="{33F08A3E-3A8F-4A78-9BFB-342E3118B6F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89" name="Text Box 3">
          <a:extLst>
            <a:ext uri="{FF2B5EF4-FFF2-40B4-BE49-F238E27FC236}">
              <a16:creationId xmlns:a16="http://schemas.microsoft.com/office/drawing/2014/main" xmlns="" id="{D805AFE0-8BC4-47EB-9168-186FDBCFC3B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90" name="Text Box 3">
          <a:extLst>
            <a:ext uri="{FF2B5EF4-FFF2-40B4-BE49-F238E27FC236}">
              <a16:creationId xmlns:a16="http://schemas.microsoft.com/office/drawing/2014/main" xmlns="" id="{D81AC196-4308-4D07-84D0-DD8B0ECB48B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91" name="Text Box 3">
          <a:extLst>
            <a:ext uri="{FF2B5EF4-FFF2-40B4-BE49-F238E27FC236}">
              <a16:creationId xmlns:a16="http://schemas.microsoft.com/office/drawing/2014/main" xmlns="" id="{1FAEB053-00F8-47EA-9E81-324C4C73F2D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92" name="Text Box 3">
          <a:extLst>
            <a:ext uri="{FF2B5EF4-FFF2-40B4-BE49-F238E27FC236}">
              <a16:creationId xmlns:a16="http://schemas.microsoft.com/office/drawing/2014/main" xmlns="" id="{034CA62B-A17C-4ED9-9AC0-E3D42360F77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93" name="Text Box 3">
          <a:extLst>
            <a:ext uri="{FF2B5EF4-FFF2-40B4-BE49-F238E27FC236}">
              <a16:creationId xmlns:a16="http://schemas.microsoft.com/office/drawing/2014/main" xmlns="" id="{68164A4F-2104-4785-97A3-BD52FA14BDB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94" name="Text Box 3">
          <a:extLst>
            <a:ext uri="{FF2B5EF4-FFF2-40B4-BE49-F238E27FC236}">
              <a16:creationId xmlns:a16="http://schemas.microsoft.com/office/drawing/2014/main" xmlns="" id="{15E2509D-A4C6-4125-AF73-FE8E25F3DE9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95" name="Text Box 3">
          <a:extLst>
            <a:ext uri="{FF2B5EF4-FFF2-40B4-BE49-F238E27FC236}">
              <a16:creationId xmlns:a16="http://schemas.microsoft.com/office/drawing/2014/main" xmlns="" id="{48AD4F8E-428D-4759-BC80-D7D65F845CA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96" name="Text Box 3">
          <a:extLst>
            <a:ext uri="{FF2B5EF4-FFF2-40B4-BE49-F238E27FC236}">
              <a16:creationId xmlns:a16="http://schemas.microsoft.com/office/drawing/2014/main" xmlns="" id="{F4AE8A6C-92C3-44D8-874E-BAF327AA9A1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97" name="Text Box 3">
          <a:extLst>
            <a:ext uri="{FF2B5EF4-FFF2-40B4-BE49-F238E27FC236}">
              <a16:creationId xmlns:a16="http://schemas.microsoft.com/office/drawing/2014/main" xmlns="" id="{7DF23077-0C5C-487B-9F19-6F31F8BEB03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398" name="Text Box 3">
          <a:extLst>
            <a:ext uri="{FF2B5EF4-FFF2-40B4-BE49-F238E27FC236}">
              <a16:creationId xmlns:a16="http://schemas.microsoft.com/office/drawing/2014/main" xmlns="" id="{332FFED2-8F72-493D-BA15-973AF256C92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399" name="Text Box 3">
          <a:extLst>
            <a:ext uri="{FF2B5EF4-FFF2-40B4-BE49-F238E27FC236}">
              <a16:creationId xmlns:a16="http://schemas.microsoft.com/office/drawing/2014/main" xmlns="" id="{F77A98A5-3759-4C37-AD62-2555FA66E6E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00" name="Text Box 3">
          <a:extLst>
            <a:ext uri="{FF2B5EF4-FFF2-40B4-BE49-F238E27FC236}">
              <a16:creationId xmlns:a16="http://schemas.microsoft.com/office/drawing/2014/main" xmlns="" id="{9B51E65C-2E6A-44C7-BAF4-8FF7F6777FB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01" name="Text Box 3">
          <a:extLst>
            <a:ext uri="{FF2B5EF4-FFF2-40B4-BE49-F238E27FC236}">
              <a16:creationId xmlns:a16="http://schemas.microsoft.com/office/drawing/2014/main" xmlns="" id="{D984E897-C259-4E2D-8FE9-7FB7FE92D9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02" name="Text Box 3">
          <a:extLst>
            <a:ext uri="{FF2B5EF4-FFF2-40B4-BE49-F238E27FC236}">
              <a16:creationId xmlns:a16="http://schemas.microsoft.com/office/drawing/2014/main" xmlns="" id="{C7BCCDD5-A947-43CF-BF4E-B9074B0A9BEF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03" name="Text Box 3">
          <a:extLst>
            <a:ext uri="{FF2B5EF4-FFF2-40B4-BE49-F238E27FC236}">
              <a16:creationId xmlns:a16="http://schemas.microsoft.com/office/drawing/2014/main" xmlns="" id="{C67B8DB0-9D6F-451F-BC70-17C4442EB4A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04" name="Text Box 3">
          <a:extLst>
            <a:ext uri="{FF2B5EF4-FFF2-40B4-BE49-F238E27FC236}">
              <a16:creationId xmlns:a16="http://schemas.microsoft.com/office/drawing/2014/main" xmlns="" id="{6890CAFE-2E59-42B8-A786-29E3484846C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05" name="Text Box 3">
          <a:extLst>
            <a:ext uri="{FF2B5EF4-FFF2-40B4-BE49-F238E27FC236}">
              <a16:creationId xmlns:a16="http://schemas.microsoft.com/office/drawing/2014/main" xmlns="" id="{8E7CB6B0-F19D-4A59-9585-98BB88625084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06" name="Text Box 3">
          <a:extLst>
            <a:ext uri="{FF2B5EF4-FFF2-40B4-BE49-F238E27FC236}">
              <a16:creationId xmlns:a16="http://schemas.microsoft.com/office/drawing/2014/main" xmlns="" id="{8314180B-DEB4-4AA0-A85F-2D3B8FB4A10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07" name="Text Box 3">
          <a:extLst>
            <a:ext uri="{FF2B5EF4-FFF2-40B4-BE49-F238E27FC236}">
              <a16:creationId xmlns:a16="http://schemas.microsoft.com/office/drawing/2014/main" xmlns="" id="{E6684E13-850A-41DC-87DB-099CD726AF2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08" name="Text Box 3">
          <a:extLst>
            <a:ext uri="{FF2B5EF4-FFF2-40B4-BE49-F238E27FC236}">
              <a16:creationId xmlns:a16="http://schemas.microsoft.com/office/drawing/2014/main" xmlns="" id="{44842578-9BE0-433E-9227-D3D45CB1AEE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09" name="Text Box 3">
          <a:extLst>
            <a:ext uri="{FF2B5EF4-FFF2-40B4-BE49-F238E27FC236}">
              <a16:creationId xmlns:a16="http://schemas.microsoft.com/office/drawing/2014/main" xmlns="" id="{092BA8A0-6F7C-4A3F-8274-5743C5AA5696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10" name="Text Box 3">
          <a:extLst>
            <a:ext uri="{FF2B5EF4-FFF2-40B4-BE49-F238E27FC236}">
              <a16:creationId xmlns:a16="http://schemas.microsoft.com/office/drawing/2014/main" xmlns="" id="{744C8B2A-EE75-4059-91B4-37860F95FC1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11" name="Text Box 3">
          <a:extLst>
            <a:ext uri="{FF2B5EF4-FFF2-40B4-BE49-F238E27FC236}">
              <a16:creationId xmlns:a16="http://schemas.microsoft.com/office/drawing/2014/main" xmlns="" id="{02906603-AEAF-45F4-83C4-F74F1791C65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12" name="Text Box 3">
          <a:extLst>
            <a:ext uri="{FF2B5EF4-FFF2-40B4-BE49-F238E27FC236}">
              <a16:creationId xmlns:a16="http://schemas.microsoft.com/office/drawing/2014/main" xmlns="" id="{9E45DC9E-C9D0-4D1D-B8E2-5EFDBAD61F0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13" name="Text Box 3">
          <a:extLst>
            <a:ext uri="{FF2B5EF4-FFF2-40B4-BE49-F238E27FC236}">
              <a16:creationId xmlns:a16="http://schemas.microsoft.com/office/drawing/2014/main" xmlns="" id="{05B3FAB8-EE95-414F-9FB4-5A0C2FC10E4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14" name="Text Box 3">
          <a:extLst>
            <a:ext uri="{FF2B5EF4-FFF2-40B4-BE49-F238E27FC236}">
              <a16:creationId xmlns:a16="http://schemas.microsoft.com/office/drawing/2014/main" xmlns="" id="{2DF106A1-2AE0-4976-A316-70D515ECF0D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15" name="Text Box 3">
          <a:extLst>
            <a:ext uri="{FF2B5EF4-FFF2-40B4-BE49-F238E27FC236}">
              <a16:creationId xmlns:a16="http://schemas.microsoft.com/office/drawing/2014/main" xmlns="" id="{E6EFF97F-68B7-413F-BE16-ED608746A8D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16" name="Text Box 3">
          <a:extLst>
            <a:ext uri="{FF2B5EF4-FFF2-40B4-BE49-F238E27FC236}">
              <a16:creationId xmlns:a16="http://schemas.microsoft.com/office/drawing/2014/main" xmlns="" id="{4FA55718-EE28-4A24-9083-187CD83186E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17" name="Text Box 3">
          <a:extLst>
            <a:ext uri="{FF2B5EF4-FFF2-40B4-BE49-F238E27FC236}">
              <a16:creationId xmlns:a16="http://schemas.microsoft.com/office/drawing/2014/main" xmlns="" id="{6079A1B9-87B8-4A55-857B-A67173096F18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18" name="Text Box 3">
          <a:extLst>
            <a:ext uri="{FF2B5EF4-FFF2-40B4-BE49-F238E27FC236}">
              <a16:creationId xmlns:a16="http://schemas.microsoft.com/office/drawing/2014/main" xmlns="" id="{B6D1107C-3D02-498D-9BC0-94EA0241161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19" name="Text Box 3">
          <a:extLst>
            <a:ext uri="{FF2B5EF4-FFF2-40B4-BE49-F238E27FC236}">
              <a16:creationId xmlns:a16="http://schemas.microsoft.com/office/drawing/2014/main" xmlns="" id="{0F8ED8A8-B940-401B-95B4-A4AB427050C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20" name="Text Box 3">
          <a:extLst>
            <a:ext uri="{FF2B5EF4-FFF2-40B4-BE49-F238E27FC236}">
              <a16:creationId xmlns:a16="http://schemas.microsoft.com/office/drawing/2014/main" xmlns="" id="{F0163AD2-2408-473D-9C24-FD39A079C51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21" name="Text Box 3">
          <a:extLst>
            <a:ext uri="{FF2B5EF4-FFF2-40B4-BE49-F238E27FC236}">
              <a16:creationId xmlns:a16="http://schemas.microsoft.com/office/drawing/2014/main" xmlns="" id="{A4D387B8-E9F0-4ED7-8B2C-737FE02FCF5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22" name="Text Box 3">
          <a:extLst>
            <a:ext uri="{FF2B5EF4-FFF2-40B4-BE49-F238E27FC236}">
              <a16:creationId xmlns:a16="http://schemas.microsoft.com/office/drawing/2014/main" xmlns="" id="{1B2B8677-AB21-46D0-A68C-11E33D82176C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23" name="Text Box 3">
          <a:extLst>
            <a:ext uri="{FF2B5EF4-FFF2-40B4-BE49-F238E27FC236}">
              <a16:creationId xmlns:a16="http://schemas.microsoft.com/office/drawing/2014/main" xmlns="" id="{D56EC870-FA1F-48F6-BF90-084F2BBB8C3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24" name="Text Box 3">
          <a:extLst>
            <a:ext uri="{FF2B5EF4-FFF2-40B4-BE49-F238E27FC236}">
              <a16:creationId xmlns:a16="http://schemas.microsoft.com/office/drawing/2014/main" xmlns="" id="{B42D8BBD-D6D9-46CB-A755-E9C24FA5A28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25" name="Text Box 3">
          <a:extLst>
            <a:ext uri="{FF2B5EF4-FFF2-40B4-BE49-F238E27FC236}">
              <a16:creationId xmlns:a16="http://schemas.microsoft.com/office/drawing/2014/main" xmlns="" id="{077DC712-56D9-443C-B34C-91C8CD597A8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26" name="Text Box 3">
          <a:extLst>
            <a:ext uri="{FF2B5EF4-FFF2-40B4-BE49-F238E27FC236}">
              <a16:creationId xmlns:a16="http://schemas.microsoft.com/office/drawing/2014/main" xmlns="" id="{6E419D37-7B34-4F38-AF37-63FBE760ACA3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27" name="Text Box 3">
          <a:extLst>
            <a:ext uri="{FF2B5EF4-FFF2-40B4-BE49-F238E27FC236}">
              <a16:creationId xmlns:a16="http://schemas.microsoft.com/office/drawing/2014/main" xmlns="" id="{C71F6BF6-9EB5-4C96-869A-1771ACEA71C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28" name="Text Box 3">
          <a:extLst>
            <a:ext uri="{FF2B5EF4-FFF2-40B4-BE49-F238E27FC236}">
              <a16:creationId xmlns:a16="http://schemas.microsoft.com/office/drawing/2014/main" xmlns="" id="{30D0D2B4-EEE7-4012-826C-AAC69B3CC5D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29" name="Text Box 3">
          <a:extLst>
            <a:ext uri="{FF2B5EF4-FFF2-40B4-BE49-F238E27FC236}">
              <a16:creationId xmlns:a16="http://schemas.microsoft.com/office/drawing/2014/main" xmlns="" id="{173427CF-E3CD-40DC-9F76-E201001F6CA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30" name="Text Box 3">
          <a:extLst>
            <a:ext uri="{FF2B5EF4-FFF2-40B4-BE49-F238E27FC236}">
              <a16:creationId xmlns:a16="http://schemas.microsoft.com/office/drawing/2014/main" xmlns="" id="{F1E005A0-512A-4D25-8193-CACDABF02D1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31" name="Text Box 3">
          <a:extLst>
            <a:ext uri="{FF2B5EF4-FFF2-40B4-BE49-F238E27FC236}">
              <a16:creationId xmlns:a16="http://schemas.microsoft.com/office/drawing/2014/main" xmlns="" id="{C0B07AEA-E317-4900-B22F-50F5BDCAB4BE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32" name="Text Box 3">
          <a:extLst>
            <a:ext uri="{FF2B5EF4-FFF2-40B4-BE49-F238E27FC236}">
              <a16:creationId xmlns:a16="http://schemas.microsoft.com/office/drawing/2014/main" xmlns="" id="{4AD64508-24D2-4A49-B410-DC008E33B93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33" name="Text Box 3">
          <a:extLst>
            <a:ext uri="{FF2B5EF4-FFF2-40B4-BE49-F238E27FC236}">
              <a16:creationId xmlns:a16="http://schemas.microsoft.com/office/drawing/2014/main" xmlns="" id="{11BD309B-4005-4860-8302-E3DCCC617501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34" name="Text Box 3">
          <a:extLst>
            <a:ext uri="{FF2B5EF4-FFF2-40B4-BE49-F238E27FC236}">
              <a16:creationId xmlns:a16="http://schemas.microsoft.com/office/drawing/2014/main" xmlns="" id="{D7F8469A-B321-41F1-B479-00C46C49F89B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35" name="Text Box 3">
          <a:extLst>
            <a:ext uri="{FF2B5EF4-FFF2-40B4-BE49-F238E27FC236}">
              <a16:creationId xmlns:a16="http://schemas.microsoft.com/office/drawing/2014/main" xmlns="" id="{8BEB63EF-B807-404C-99C3-80FE42335DE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36" name="Text Box 3">
          <a:extLst>
            <a:ext uri="{FF2B5EF4-FFF2-40B4-BE49-F238E27FC236}">
              <a16:creationId xmlns:a16="http://schemas.microsoft.com/office/drawing/2014/main" xmlns="" id="{93917EEB-DCF2-4E93-8692-8415672FEEB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37" name="Text Box 3">
          <a:extLst>
            <a:ext uri="{FF2B5EF4-FFF2-40B4-BE49-F238E27FC236}">
              <a16:creationId xmlns:a16="http://schemas.microsoft.com/office/drawing/2014/main" xmlns="" id="{A97C5CD9-5121-4D0E-9DFE-B0B493C9B05D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38" name="Text Box 3">
          <a:extLst>
            <a:ext uri="{FF2B5EF4-FFF2-40B4-BE49-F238E27FC236}">
              <a16:creationId xmlns:a16="http://schemas.microsoft.com/office/drawing/2014/main" xmlns="" id="{098ACCAF-450F-4158-B99D-3C4E84964065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39" name="Text Box 3">
          <a:extLst>
            <a:ext uri="{FF2B5EF4-FFF2-40B4-BE49-F238E27FC236}">
              <a16:creationId xmlns:a16="http://schemas.microsoft.com/office/drawing/2014/main" xmlns="" id="{68256C82-176D-4119-8928-1B4162C4365A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40" name="Text Box 3">
          <a:extLst>
            <a:ext uri="{FF2B5EF4-FFF2-40B4-BE49-F238E27FC236}">
              <a16:creationId xmlns:a16="http://schemas.microsoft.com/office/drawing/2014/main" xmlns="" id="{4C2A2D92-6732-4E3B-9222-9D1555F97099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39291"/>
    <xdr:sp macro="" textlink="">
      <xdr:nvSpPr>
        <xdr:cNvPr id="4441" name="Text Box 3">
          <a:extLst>
            <a:ext uri="{FF2B5EF4-FFF2-40B4-BE49-F238E27FC236}">
              <a16:creationId xmlns:a16="http://schemas.microsoft.com/office/drawing/2014/main" xmlns="" id="{427FCF7A-6CB4-4F0E-B0F0-1E015D114860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42" name="Text Box 3">
          <a:extLst>
            <a:ext uri="{FF2B5EF4-FFF2-40B4-BE49-F238E27FC236}">
              <a16:creationId xmlns:a16="http://schemas.microsoft.com/office/drawing/2014/main" xmlns="" id="{BADC63C3-A59E-4C68-8346-9E21F3D8A6C2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644</xdr:row>
      <xdr:rowOff>0</xdr:rowOff>
    </xdr:from>
    <xdr:ext cx="23662" cy="301191"/>
    <xdr:sp macro="" textlink="">
      <xdr:nvSpPr>
        <xdr:cNvPr id="4443" name="Text Box 3">
          <a:extLst>
            <a:ext uri="{FF2B5EF4-FFF2-40B4-BE49-F238E27FC236}">
              <a16:creationId xmlns:a16="http://schemas.microsoft.com/office/drawing/2014/main" xmlns="" id="{BFBBC969-1CD0-47A3-AD2C-45A00608D367}"/>
            </a:ext>
          </a:extLst>
        </xdr:cNvPr>
        <xdr:cNvSpPr txBox="1">
          <a:spLocks noChangeArrowheads="1"/>
        </xdr:cNvSpPr>
      </xdr:nvSpPr>
      <xdr:spPr bwMode="auto">
        <a:xfrm>
          <a:off x="1424539" y="182338579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444" name="Text Box 3">
          <a:extLst>
            <a:ext uri="{FF2B5EF4-FFF2-40B4-BE49-F238E27FC236}">
              <a16:creationId xmlns:a16="http://schemas.microsoft.com/office/drawing/2014/main" xmlns="" id="{A85A9B29-5268-49F1-A2B0-43889F049FE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445" name="Text Box 3">
          <a:extLst>
            <a:ext uri="{FF2B5EF4-FFF2-40B4-BE49-F238E27FC236}">
              <a16:creationId xmlns:a16="http://schemas.microsoft.com/office/drawing/2014/main" xmlns="" id="{2FDDC10C-2280-4560-8363-021C80802D28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446" name="Text Box 3">
          <a:extLst>
            <a:ext uri="{FF2B5EF4-FFF2-40B4-BE49-F238E27FC236}">
              <a16:creationId xmlns:a16="http://schemas.microsoft.com/office/drawing/2014/main" xmlns="" id="{7A6EE37D-DE09-4DAB-8813-16D413F6492B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447" name="Text Box 3">
          <a:extLst>
            <a:ext uri="{FF2B5EF4-FFF2-40B4-BE49-F238E27FC236}">
              <a16:creationId xmlns:a16="http://schemas.microsoft.com/office/drawing/2014/main" xmlns="" id="{859998F0-D1E6-448F-B271-179F48B9A7F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448" name="Text Box 3">
          <a:extLst>
            <a:ext uri="{FF2B5EF4-FFF2-40B4-BE49-F238E27FC236}">
              <a16:creationId xmlns:a16="http://schemas.microsoft.com/office/drawing/2014/main" xmlns="" id="{5AD2A658-3607-4580-9AE9-640155F6ACB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449" name="Text Box 3">
          <a:extLst>
            <a:ext uri="{FF2B5EF4-FFF2-40B4-BE49-F238E27FC236}">
              <a16:creationId xmlns:a16="http://schemas.microsoft.com/office/drawing/2014/main" xmlns="" id="{24239F4C-ADFC-42E6-BADA-4EF0DA192BA2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450" name="Text Box 3">
          <a:extLst>
            <a:ext uri="{FF2B5EF4-FFF2-40B4-BE49-F238E27FC236}">
              <a16:creationId xmlns:a16="http://schemas.microsoft.com/office/drawing/2014/main" xmlns="" id="{FED0A838-4840-4309-A99D-917DF520332B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451" name="Text Box 3">
          <a:extLst>
            <a:ext uri="{FF2B5EF4-FFF2-40B4-BE49-F238E27FC236}">
              <a16:creationId xmlns:a16="http://schemas.microsoft.com/office/drawing/2014/main" xmlns="" id="{3EE65E38-6679-4E87-8884-F332A8C17C7A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452" name="Text Box 3">
          <a:extLst>
            <a:ext uri="{FF2B5EF4-FFF2-40B4-BE49-F238E27FC236}">
              <a16:creationId xmlns:a16="http://schemas.microsoft.com/office/drawing/2014/main" xmlns="" id="{847A7268-8681-484A-9041-7D8C674274A9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453" name="Text Box 3">
          <a:extLst>
            <a:ext uri="{FF2B5EF4-FFF2-40B4-BE49-F238E27FC236}">
              <a16:creationId xmlns:a16="http://schemas.microsoft.com/office/drawing/2014/main" xmlns="" id="{B1DC4626-7078-4FDC-B710-990BECE5D6FD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454" name="Text Box 3">
          <a:extLst>
            <a:ext uri="{FF2B5EF4-FFF2-40B4-BE49-F238E27FC236}">
              <a16:creationId xmlns:a16="http://schemas.microsoft.com/office/drawing/2014/main" xmlns="" id="{3D86DD5C-DC5B-4C03-AED3-93DA63E6016F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644</xdr:row>
      <xdr:rowOff>0</xdr:rowOff>
    </xdr:from>
    <xdr:ext cx="563880" cy="301191"/>
    <xdr:sp macro="" textlink="">
      <xdr:nvSpPr>
        <xdr:cNvPr id="4455" name="Text Box 3">
          <a:extLst>
            <a:ext uri="{FF2B5EF4-FFF2-40B4-BE49-F238E27FC236}">
              <a16:creationId xmlns:a16="http://schemas.microsoft.com/office/drawing/2014/main" xmlns="" id="{4C8719F0-FBCA-4DF0-8142-BED6F49AFE04}"/>
            </a:ext>
          </a:extLst>
        </xdr:cNvPr>
        <xdr:cNvSpPr txBox="1">
          <a:spLocks noChangeArrowheads="1"/>
        </xdr:cNvSpPr>
      </xdr:nvSpPr>
      <xdr:spPr bwMode="auto">
        <a:xfrm>
          <a:off x="6507079" y="182338579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56" name="Text Box 3">
          <a:extLst>
            <a:ext uri="{FF2B5EF4-FFF2-40B4-BE49-F238E27FC236}">
              <a16:creationId xmlns:a16="http://schemas.microsoft.com/office/drawing/2014/main" xmlns="" id="{BAFD9E7B-F6C1-4C44-8D73-EF3EC990CB1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57" name="Text Box 3">
          <a:extLst>
            <a:ext uri="{FF2B5EF4-FFF2-40B4-BE49-F238E27FC236}">
              <a16:creationId xmlns:a16="http://schemas.microsoft.com/office/drawing/2014/main" xmlns="" id="{FEC6376C-64A5-456B-93B5-C4288013C95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58" name="Text Box 3">
          <a:extLst>
            <a:ext uri="{FF2B5EF4-FFF2-40B4-BE49-F238E27FC236}">
              <a16:creationId xmlns:a16="http://schemas.microsoft.com/office/drawing/2014/main" xmlns="" id="{3B6897D0-6693-4BCE-95B3-B4984545EAA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59" name="Text Box 3">
          <a:extLst>
            <a:ext uri="{FF2B5EF4-FFF2-40B4-BE49-F238E27FC236}">
              <a16:creationId xmlns:a16="http://schemas.microsoft.com/office/drawing/2014/main" xmlns="" id="{B7498572-6B17-4412-92B5-FC2B1EF8C9F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60" name="Text Box 3">
          <a:extLst>
            <a:ext uri="{FF2B5EF4-FFF2-40B4-BE49-F238E27FC236}">
              <a16:creationId xmlns:a16="http://schemas.microsoft.com/office/drawing/2014/main" xmlns="" id="{8BB104DE-A163-446C-992E-C80FABF8983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61" name="Text Box 3">
          <a:extLst>
            <a:ext uri="{FF2B5EF4-FFF2-40B4-BE49-F238E27FC236}">
              <a16:creationId xmlns:a16="http://schemas.microsoft.com/office/drawing/2014/main" xmlns="" id="{87A148E3-2363-4E0E-B005-2363998E422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62" name="Text Box 3">
          <a:extLst>
            <a:ext uri="{FF2B5EF4-FFF2-40B4-BE49-F238E27FC236}">
              <a16:creationId xmlns:a16="http://schemas.microsoft.com/office/drawing/2014/main" xmlns="" id="{D65CB1FE-77D6-4DFE-AE54-DDD5752B817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63" name="Text Box 3">
          <a:extLst>
            <a:ext uri="{FF2B5EF4-FFF2-40B4-BE49-F238E27FC236}">
              <a16:creationId xmlns:a16="http://schemas.microsoft.com/office/drawing/2014/main" xmlns="" id="{AA7680AB-0E0C-42F2-82BE-CE918562A67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64" name="Text Box 3">
          <a:extLst>
            <a:ext uri="{FF2B5EF4-FFF2-40B4-BE49-F238E27FC236}">
              <a16:creationId xmlns:a16="http://schemas.microsoft.com/office/drawing/2014/main" xmlns="" id="{88E86748-CE18-45E5-B88E-69DB46EA664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65" name="Text Box 3">
          <a:extLst>
            <a:ext uri="{FF2B5EF4-FFF2-40B4-BE49-F238E27FC236}">
              <a16:creationId xmlns:a16="http://schemas.microsoft.com/office/drawing/2014/main" xmlns="" id="{E1CF4D1B-A0D1-4189-AD61-279ED41A857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66" name="Text Box 3">
          <a:extLst>
            <a:ext uri="{FF2B5EF4-FFF2-40B4-BE49-F238E27FC236}">
              <a16:creationId xmlns:a16="http://schemas.microsoft.com/office/drawing/2014/main" xmlns="" id="{3560B23F-2F1E-403A-8BAD-6AE1FC32B19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67" name="Text Box 3">
          <a:extLst>
            <a:ext uri="{FF2B5EF4-FFF2-40B4-BE49-F238E27FC236}">
              <a16:creationId xmlns:a16="http://schemas.microsoft.com/office/drawing/2014/main" xmlns="" id="{3AE17C48-9680-4302-B1F4-4031BDF7CD8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68" name="Text Box 3">
          <a:extLst>
            <a:ext uri="{FF2B5EF4-FFF2-40B4-BE49-F238E27FC236}">
              <a16:creationId xmlns:a16="http://schemas.microsoft.com/office/drawing/2014/main" xmlns="" id="{EDBE41ED-6C45-49E5-8F98-C1E327C533B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69" name="Text Box 3">
          <a:extLst>
            <a:ext uri="{FF2B5EF4-FFF2-40B4-BE49-F238E27FC236}">
              <a16:creationId xmlns:a16="http://schemas.microsoft.com/office/drawing/2014/main" xmlns="" id="{701BB85D-8A19-4EE9-9B97-C846E83AC55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70" name="Text Box 3">
          <a:extLst>
            <a:ext uri="{FF2B5EF4-FFF2-40B4-BE49-F238E27FC236}">
              <a16:creationId xmlns:a16="http://schemas.microsoft.com/office/drawing/2014/main" xmlns="" id="{6733BD00-45CC-473B-BBF8-BF31E88DCB0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71" name="Text Box 3">
          <a:extLst>
            <a:ext uri="{FF2B5EF4-FFF2-40B4-BE49-F238E27FC236}">
              <a16:creationId xmlns:a16="http://schemas.microsoft.com/office/drawing/2014/main" xmlns="" id="{8AE8D648-C44E-41A3-8A8B-A1F50F7B76A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72" name="Text Box 3">
          <a:extLst>
            <a:ext uri="{FF2B5EF4-FFF2-40B4-BE49-F238E27FC236}">
              <a16:creationId xmlns:a16="http://schemas.microsoft.com/office/drawing/2014/main" xmlns="" id="{E376504C-4FAC-47DB-8008-DD996A3E672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73" name="Text Box 3">
          <a:extLst>
            <a:ext uri="{FF2B5EF4-FFF2-40B4-BE49-F238E27FC236}">
              <a16:creationId xmlns:a16="http://schemas.microsoft.com/office/drawing/2014/main" xmlns="" id="{34B71E9B-3370-47F2-B517-E72E5C460CF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74" name="Text Box 3">
          <a:extLst>
            <a:ext uri="{FF2B5EF4-FFF2-40B4-BE49-F238E27FC236}">
              <a16:creationId xmlns:a16="http://schemas.microsoft.com/office/drawing/2014/main" xmlns="" id="{AFFC062C-B370-4AF2-94A3-68E1FFC74A2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75" name="Text Box 3">
          <a:extLst>
            <a:ext uri="{FF2B5EF4-FFF2-40B4-BE49-F238E27FC236}">
              <a16:creationId xmlns:a16="http://schemas.microsoft.com/office/drawing/2014/main" xmlns="" id="{050C057C-BBD7-4CC1-84A7-1909A985C36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76" name="Text Box 3">
          <a:extLst>
            <a:ext uri="{FF2B5EF4-FFF2-40B4-BE49-F238E27FC236}">
              <a16:creationId xmlns:a16="http://schemas.microsoft.com/office/drawing/2014/main" xmlns="" id="{CEBC2180-A2FF-4728-9127-B70C128AC11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77" name="Text Box 3">
          <a:extLst>
            <a:ext uri="{FF2B5EF4-FFF2-40B4-BE49-F238E27FC236}">
              <a16:creationId xmlns:a16="http://schemas.microsoft.com/office/drawing/2014/main" xmlns="" id="{FB774507-BD78-4AA6-9CC7-8BBD3E06434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78" name="Text Box 3">
          <a:extLst>
            <a:ext uri="{FF2B5EF4-FFF2-40B4-BE49-F238E27FC236}">
              <a16:creationId xmlns:a16="http://schemas.microsoft.com/office/drawing/2014/main" xmlns="" id="{D1FC63BB-1474-46F9-8CB6-E19E28E5751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79" name="Text Box 3">
          <a:extLst>
            <a:ext uri="{FF2B5EF4-FFF2-40B4-BE49-F238E27FC236}">
              <a16:creationId xmlns:a16="http://schemas.microsoft.com/office/drawing/2014/main" xmlns="" id="{BE0D6B6E-6253-40B5-A987-343EB77EC42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80" name="Text Box 3">
          <a:extLst>
            <a:ext uri="{FF2B5EF4-FFF2-40B4-BE49-F238E27FC236}">
              <a16:creationId xmlns:a16="http://schemas.microsoft.com/office/drawing/2014/main" xmlns="" id="{8518E8A0-D8AF-46AE-81B2-35D01653C6A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81" name="Text Box 3">
          <a:extLst>
            <a:ext uri="{FF2B5EF4-FFF2-40B4-BE49-F238E27FC236}">
              <a16:creationId xmlns:a16="http://schemas.microsoft.com/office/drawing/2014/main" xmlns="" id="{AC56942A-01D1-49D3-A690-9F90AB661F7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82" name="Text Box 3">
          <a:extLst>
            <a:ext uri="{FF2B5EF4-FFF2-40B4-BE49-F238E27FC236}">
              <a16:creationId xmlns:a16="http://schemas.microsoft.com/office/drawing/2014/main" xmlns="" id="{A64354A0-DA0C-49EC-9ADC-FB5F18F6128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83" name="Text Box 3">
          <a:extLst>
            <a:ext uri="{FF2B5EF4-FFF2-40B4-BE49-F238E27FC236}">
              <a16:creationId xmlns:a16="http://schemas.microsoft.com/office/drawing/2014/main" xmlns="" id="{56682937-69F3-4925-B460-0A2766FA214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84" name="Text Box 3">
          <a:extLst>
            <a:ext uri="{FF2B5EF4-FFF2-40B4-BE49-F238E27FC236}">
              <a16:creationId xmlns:a16="http://schemas.microsoft.com/office/drawing/2014/main" xmlns="" id="{8785F40F-02D9-4F6B-A02D-54EDD51C47F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85" name="Text Box 3">
          <a:extLst>
            <a:ext uri="{FF2B5EF4-FFF2-40B4-BE49-F238E27FC236}">
              <a16:creationId xmlns:a16="http://schemas.microsoft.com/office/drawing/2014/main" xmlns="" id="{C5B20E3D-32D5-4CEB-84C8-872479DF24F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86" name="Text Box 3">
          <a:extLst>
            <a:ext uri="{FF2B5EF4-FFF2-40B4-BE49-F238E27FC236}">
              <a16:creationId xmlns:a16="http://schemas.microsoft.com/office/drawing/2014/main" xmlns="" id="{995D2307-4B8A-4927-B40A-7BD4B01C87F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87" name="Text Box 3">
          <a:extLst>
            <a:ext uri="{FF2B5EF4-FFF2-40B4-BE49-F238E27FC236}">
              <a16:creationId xmlns:a16="http://schemas.microsoft.com/office/drawing/2014/main" xmlns="" id="{8C3F273D-2B15-48A2-9966-920ADC21577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88" name="Text Box 3">
          <a:extLst>
            <a:ext uri="{FF2B5EF4-FFF2-40B4-BE49-F238E27FC236}">
              <a16:creationId xmlns:a16="http://schemas.microsoft.com/office/drawing/2014/main" xmlns="" id="{F6CA4187-9C61-406C-86B5-79388363A6A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89" name="Text Box 3">
          <a:extLst>
            <a:ext uri="{FF2B5EF4-FFF2-40B4-BE49-F238E27FC236}">
              <a16:creationId xmlns:a16="http://schemas.microsoft.com/office/drawing/2014/main" xmlns="" id="{1054E5C7-7726-4781-AF0C-193148A7B98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90" name="Text Box 3">
          <a:extLst>
            <a:ext uri="{FF2B5EF4-FFF2-40B4-BE49-F238E27FC236}">
              <a16:creationId xmlns:a16="http://schemas.microsoft.com/office/drawing/2014/main" xmlns="" id="{BCEDE6FA-016A-42A6-98C1-0FFB7B6F092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91" name="Text Box 3">
          <a:extLst>
            <a:ext uri="{FF2B5EF4-FFF2-40B4-BE49-F238E27FC236}">
              <a16:creationId xmlns:a16="http://schemas.microsoft.com/office/drawing/2014/main" xmlns="" id="{70FC0578-4888-4D8B-9378-96EE4A828F2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92" name="Text Box 3">
          <a:extLst>
            <a:ext uri="{FF2B5EF4-FFF2-40B4-BE49-F238E27FC236}">
              <a16:creationId xmlns:a16="http://schemas.microsoft.com/office/drawing/2014/main" xmlns="" id="{5567F68A-7ED5-415F-8199-4C0BA9EB444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93" name="Text Box 3">
          <a:extLst>
            <a:ext uri="{FF2B5EF4-FFF2-40B4-BE49-F238E27FC236}">
              <a16:creationId xmlns:a16="http://schemas.microsoft.com/office/drawing/2014/main" xmlns="" id="{57F79F4B-70B5-410A-B2E5-E2DC995710B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94" name="Text Box 3">
          <a:extLst>
            <a:ext uri="{FF2B5EF4-FFF2-40B4-BE49-F238E27FC236}">
              <a16:creationId xmlns:a16="http://schemas.microsoft.com/office/drawing/2014/main" xmlns="" id="{664B1F9F-581C-431E-9CCA-BF0F8CFC369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95" name="Text Box 3">
          <a:extLst>
            <a:ext uri="{FF2B5EF4-FFF2-40B4-BE49-F238E27FC236}">
              <a16:creationId xmlns:a16="http://schemas.microsoft.com/office/drawing/2014/main" xmlns="" id="{942F2663-0569-4393-9FB4-64A316FFCB3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96" name="Text Box 3">
          <a:extLst>
            <a:ext uri="{FF2B5EF4-FFF2-40B4-BE49-F238E27FC236}">
              <a16:creationId xmlns:a16="http://schemas.microsoft.com/office/drawing/2014/main" xmlns="" id="{C00D7B6D-F9B6-4E79-8463-A2057B0AA1B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97" name="Text Box 3">
          <a:extLst>
            <a:ext uri="{FF2B5EF4-FFF2-40B4-BE49-F238E27FC236}">
              <a16:creationId xmlns:a16="http://schemas.microsoft.com/office/drawing/2014/main" xmlns="" id="{1039BB27-9599-4EBE-8C71-214C7ED3D94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98" name="Text Box 3">
          <a:extLst>
            <a:ext uri="{FF2B5EF4-FFF2-40B4-BE49-F238E27FC236}">
              <a16:creationId xmlns:a16="http://schemas.microsoft.com/office/drawing/2014/main" xmlns="" id="{FC9F1364-13AF-4C2F-BADA-39549C8878E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499" name="Text Box 3">
          <a:extLst>
            <a:ext uri="{FF2B5EF4-FFF2-40B4-BE49-F238E27FC236}">
              <a16:creationId xmlns:a16="http://schemas.microsoft.com/office/drawing/2014/main" xmlns="" id="{75D02170-1331-47AC-94E8-2196F3464A7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00" name="Text Box 3">
          <a:extLst>
            <a:ext uri="{FF2B5EF4-FFF2-40B4-BE49-F238E27FC236}">
              <a16:creationId xmlns:a16="http://schemas.microsoft.com/office/drawing/2014/main" xmlns="" id="{B939064D-9540-470A-A880-79B22812BE4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01" name="Text Box 3">
          <a:extLst>
            <a:ext uri="{FF2B5EF4-FFF2-40B4-BE49-F238E27FC236}">
              <a16:creationId xmlns:a16="http://schemas.microsoft.com/office/drawing/2014/main" xmlns="" id="{C8BF0614-21CF-4E46-A68B-AF07E040320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02" name="Text Box 3">
          <a:extLst>
            <a:ext uri="{FF2B5EF4-FFF2-40B4-BE49-F238E27FC236}">
              <a16:creationId xmlns:a16="http://schemas.microsoft.com/office/drawing/2014/main" xmlns="" id="{D946D95D-90C8-4BAB-A5A8-053A537E9AB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03" name="Text Box 3">
          <a:extLst>
            <a:ext uri="{FF2B5EF4-FFF2-40B4-BE49-F238E27FC236}">
              <a16:creationId xmlns:a16="http://schemas.microsoft.com/office/drawing/2014/main" xmlns="" id="{08FB4F5C-044C-4E75-8B83-C8DF7AF9B0B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04" name="Text Box 3">
          <a:extLst>
            <a:ext uri="{FF2B5EF4-FFF2-40B4-BE49-F238E27FC236}">
              <a16:creationId xmlns:a16="http://schemas.microsoft.com/office/drawing/2014/main" xmlns="" id="{BFD7A740-4D4F-4C10-9900-7AEDB648C4D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05" name="Text Box 3">
          <a:extLst>
            <a:ext uri="{FF2B5EF4-FFF2-40B4-BE49-F238E27FC236}">
              <a16:creationId xmlns:a16="http://schemas.microsoft.com/office/drawing/2014/main" xmlns="" id="{9B3F613A-89B7-4705-A4D4-8D5EA6D03E5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06" name="Text Box 3">
          <a:extLst>
            <a:ext uri="{FF2B5EF4-FFF2-40B4-BE49-F238E27FC236}">
              <a16:creationId xmlns:a16="http://schemas.microsoft.com/office/drawing/2014/main" xmlns="" id="{DFE296E7-5D1E-4327-BC6C-044ED9EDE58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07" name="Text Box 3">
          <a:extLst>
            <a:ext uri="{FF2B5EF4-FFF2-40B4-BE49-F238E27FC236}">
              <a16:creationId xmlns:a16="http://schemas.microsoft.com/office/drawing/2014/main" xmlns="" id="{81402EB1-3478-4FE0-8B94-6F9F30E1C26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08" name="Text Box 3">
          <a:extLst>
            <a:ext uri="{FF2B5EF4-FFF2-40B4-BE49-F238E27FC236}">
              <a16:creationId xmlns:a16="http://schemas.microsoft.com/office/drawing/2014/main" xmlns="" id="{8A672B12-0860-449F-9769-FE881BCC374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09" name="Text Box 3">
          <a:extLst>
            <a:ext uri="{FF2B5EF4-FFF2-40B4-BE49-F238E27FC236}">
              <a16:creationId xmlns:a16="http://schemas.microsoft.com/office/drawing/2014/main" xmlns="" id="{FBAF4809-0621-4F5A-9BCB-3234E98D1CB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10" name="Text Box 3">
          <a:extLst>
            <a:ext uri="{FF2B5EF4-FFF2-40B4-BE49-F238E27FC236}">
              <a16:creationId xmlns:a16="http://schemas.microsoft.com/office/drawing/2014/main" xmlns="" id="{275A69A0-E1C0-431F-8379-AE0725AE282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11" name="Text Box 3">
          <a:extLst>
            <a:ext uri="{FF2B5EF4-FFF2-40B4-BE49-F238E27FC236}">
              <a16:creationId xmlns:a16="http://schemas.microsoft.com/office/drawing/2014/main" xmlns="" id="{607825DE-05F8-41DC-93B4-D26615136E0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12" name="Text Box 3">
          <a:extLst>
            <a:ext uri="{FF2B5EF4-FFF2-40B4-BE49-F238E27FC236}">
              <a16:creationId xmlns:a16="http://schemas.microsoft.com/office/drawing/2014/main" xmlns="" id="{C9DE6F62-F590-423A-8633-83882DC87CA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13" name="Text Box 3">
          <a:extLst>
            <a:ext uri="{FF2B5EF4-FFF2-40B4-BE49-F238E27FC236}">
              <a16:creationId xmlns:a16="http://schemas.microsoft.com/office/drawing/2014/main" xmlns="" id="{0DFBFB7A-FB97-4303-BE9A-F5E484382A1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14" name="Text Box 3">
          <a:extLst>
            <a:ext uri="{FF2B5EF4-FFF2-40B4-BE49-F238E27FC236}">
              <a16:creationId xmlns:a16="http://schemas.microsoft.com/office/drawing/2014/main" xmlns="" id="{A0995375-AD43-49FF-A1A5-252DB74B13F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15" name="Text Box 3">
          <a:extLst>
            <a:ext uri="{FF2B5EF4-FFF2-40B4-BE49-F238E27FC236}">
              <a16:creationId xmlns:a16="http://schemas.microsoft.com/office/drawing/2014/main" xmlns="" id="{686CCD4C-DBCB-4232-A62B-93CA67B7D95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16" name="Text Box 3">
          <a:extLst>
            <a:ext uri="{FF2B5EF4-FFF2-40B4-BE49-F238E27FC236}">
              <a16:creationId xmlns:a16="http://schemas.microsoft.com/office/drawing/2014/main" xmlns="" id="{58F3C925-297E-40F6-BF14-164C35FC449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17" name="Text Box 3">
          <a:extLst>
            <a:ext uri="{FF2B5EF4-FFF2-40B4-BE49-F238E27FC236}">
              <a16:creationId xmlns:a16="http://schemas.microsoft.com/office/drawing/2014/main" xmlns="" id="{2EC708D8-7AEC-4EF3-A8F4-12AFA64B95E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18" name="Text Box 3">
          <a:extLst>
            <a:ext uri="{FF2B5EF4-FFF2-40B4-BE49-F238E27FC236}">
              <a16:creationId xmlns:a16="http://schemas.microsoft.com/office/drawing/2014/main" xmlns="" id="{8CAEAFFE-05F4-4461-AA0B-CDE400842A1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19" name="Text Box 3">
          <a:extLst>
            <a:ext uri="{FF2B5EF4-FFF2-40B4-BE49-F238E27FC236}">
              <a16:creationId xmlns:a16="http://schemas.microsoft.com/office/drawing/2014/main" xmlns="" id="{B951DD59-F099-4F94-B59F-5F125048956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20" name="Text Box 3">
          <a:extLst>
            <a:ext uri="{FF2B5EF4-FFF2-40B4-BE49-F238E27FC236}">
              <a16:creationId xmlns:a16="http://schemas.microsoft.com/office/drawing/2014/main" xmlns="" id="{F39D0DDA-1A6C-4A93-9447-7A2589C59E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21" name="Text Box 3">
          <a:extLst>
            <a:ext uri="{FF2B5EF4-FFF2-40B4-BE49-F238E27FC236}">
              <a16:creationId xmlns:a16="http://schemas.microsoft.com/office/drawing/2014/main" xmlns="" id="{BE35CC8E-F3AA-4B35-BD0F-6AFF4695835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22" name="Text Box 3">
          <a:extLst>
            <a:ext uri="{FF2B5EF4-FFF2-40B4-BE49-F238E27FC236}">
              <a16:creationId xmlns:a16="http://schemas.microsoft.com/office/drawing/2014/main" xmlns="" id="{1C68BE02-663D-4437-9FEC-4B5E879A6F3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23" name="Text Box 3">
          <a:extLst>
            <a:ext uri="{FF2B5EF4-FFF2-40B4-BE49-F238E27FC236}">
              <a16:creationId xmlns:a16="http://schemas.microsoft.com/office/drawing/2014/main" xmlns="" id="{14F9D059-D3C7-4B97-82E7-87EA04B2DA4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24" name="Text Box 3">
          <a:extLst>
            <a:ext uri="{FF2B5EF4-FFF2-40B4-BE49-F238E27FC236}">
              <a16:creationId xmlns:a16="http://schemas.microsoft.com/office/drawing/2014/main" xmlns="" id="{0F1D0E07-DB14-4F2D-9A38-22DC5A299D1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25" name="Text Box 3">
          <a:extLst>
            <a:ext uri="{FF2B5EF4-FFF2-40B4-BE49-F238E27FC236}">
              <a16:creationId xmlns:a16="http://schemas.microsoft.com/office/drawing/2014/main" xmlns="" id="{C19BFF39-9983-4925-87CB-3DCB533118A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26" name="Text Box 3">
          <a:extLst>
            <a:ext uri="{FF2B5EF4-FFF2-40B4-BE49-F238E27FC236}">
              <a16:creationId xmlns:a16="http://schemas.microsoft.com/office/drawing/2014/main" xmlns="" id="{54035726-B92C-4B6D-8962-15006051A2D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27" name="Text Box 3">
          <a:extLst>
            <a:ext uri="{FF2B5EF4-FFF2-40B4-BE49-F238E27FC236}">
              <a16:creationId xmlns:a16="http://schemas.microsoft.com/office/drawing/2014/main" xmlns="" id="{370D2CFA-F8CF-4EDE-88BD-840D34E669A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28" name="Text Box 3">
          <a:extLst>
            <a:ext uri="{FF2B5EF4-FFF2-40B4-BE49-F238E27FC236}">
              <a16:creationId xmlns:a16="http://schemas.microsoft.com/office/drawing/2014/main" xmlns="" id="{62A11458-43E3-4819-947A-B4ED36FD483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29" name="Text Box 3">
          <a:extLst>
            <a:ext uri="{FF2B5EF4-FFF2-40B4-BE49-F238E27FC236}">
              <a16:creationId xmlns:a16="http://schemas.microsoft.com/office/drawing/2014/main" xmlns="" id="{F74852DE-20DF-41BD-8882-43250C88C31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30" name="Text Box 3">
          <a:extLst>
            <a:ext uri="{FF2B5EF4-FFF2-40B4-BE49-F238E27FC236}">
              <a16:creationId xmlns:a16="http://schemas.microsoft.com/office/drawing/2014/main" xmlns="" id="{C1F173AE-D48E-43C1-AB18-017AB563157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31" name="Text Box 3">
          <a:extLst>
            <a:ext uri="{FF2B5EF4-FFF2-40B4-BE49-F238E27FC236}">
              <a16:creationId xmlns:a16="http://schemas.microsoft.com/office/drawing/2014/main" xmlns="" id="{64348C69-CE12-4840-A75D-D4C03A5E292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32" name="Text Box 3">
          <a:extLst>
            <a:ext uri="{FF2B5EF4-FFF2-40B4-BE49-F238E27FC236}">
              <a16:creationId xmlns:a16="http://schemas.microsoft.com/office/drawing/2014/main" xmlns="" id="{7ED525C1-09A5-4903-A8BD-EE2B8838339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33" name="Text Box 3">
          <a:extLst>
            <a:ext uri="{FF2B5EF4-FFF2-40B4-BE49-F238E27FC236}">
              <a16:creationId xmlns:a16="http://schemas.microsoft.com/office/drawing/2014/main" xmlns="" id="{777AB139-F26A-4CDD-B987-4043477FC4F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34" name="Text Box 3">
          <a:extLst>
            <a:ext uri="{FF2B5EF4-FFF2-40B4-BE49-F238E27FC236}">
              <a16:creationId xmlns:a16="http://schemas.microsoft.com/office/drawing/2014/main" xmlns="" id="{64BCA900-D199-4303-9E4D-719D56BD7A9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35" name="Text Box 3">
          <a:extLst>
            <a:ext uri="{FF2B5EF4-FFF2-40B4-BE49-F238E27FC236}">
              <a16:creationId xmlns:a16="http://schemas.microsoft.com/office/drawing/2014/main" xmlns="" id="{4E03B9C8-8082-4A18-9074-AFB04BD422E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36" name="Text Box 3">
          <a:extLst>
            <a:ext uri="{FF2B5EF4-FFF2-40B4-BE49-F238E27FC236}">
              <a16:creationId xmlns:a16="http://schemas.microsoft.com/office/drawing/2014/main" xmlns="" id="{40D3388C-ED6D-40D1-9D88-02A94103C42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37" name="Text Box 3">
          <a:extLst>
            <a:ext uri="{FF2B5EF4-FFF2-40B4-BE49-F238E27FC236}">
              <a16:creationId xmlns:a16="http://schemas.microsoft.com/office/drawing/2014/main" xmlns="" id="{DF1A6540-4343-450F-8799-92B817DF7FD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38" name="Text Box 3">
          <a:extLst>
            <a:ext uri="{FF2B5EF4-FFF2-40B4-BE49-F238E27FC236}">
              <a16:creationId xmlns:a16="http://schemas.microsoft.com/office/drawing/2014/main" xmlns="" id="{C5EF243D-CADC-43D1-9CF7-385F54743BC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39" name="Text Box 3">
          <a:extLst>
            <a:ext uri="{FF2B5EF4-FFF2-40B4-BE49-F238E27FC236}">
              <a16:creationId xmlns:a16="http://schemas.microsoft.com/office/drawing/2014/main" xmlns="" id="{B47B1F8E-30C5-4970-99A9-A0901BCD1F1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40" name="Text Box 3">
          <a:extLst>
            <a:ext uri="{FF2B5EF4-FFF2-40B4-BE49-F238E27FC236}">
              <a16:creationId xmlns:a16="http://schemas.microsoft.com/office/drawing/2014/main" xmlns="" id="{CA7DD7BD-CC59-4836-9CF8-35CD8375365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41" name="Text Box 3">
          <a:extLst>
            <a:ext uri="{FF2B5EF4-FFF2-40B4-BE49-F238E27FC236}">
              <a16:creationId xmlns:a16="http://schemas.microsoft.com/office/drawing/2014/main" xmlns="" id="{8D527FB5-B014-4D10-959D-A8C390D1E97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42" name="Text Box 3">
          <a:extLst>
            <a:ext uri="{FF2B5EF4-FFF2-40B4-BE49-F238E27FC236}">
              <a16:creationId xmlns:a16="http://schemas.microsoft.com/office/drawing/2014/main" xmlns="" id="{8A0807AE-3F23-4DCB-B3C9-C7B1E926927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43" name="Text Box 3">
          <a:extLst>
            <a:ext uri="{FF2B5EF4-FFF2-40B4-BE49-F238E27FC236}">
              <a16:creationId xmlns:a16="http://schemas.microsoft.com/office/drawing/2014/main" xmlns="" id="{622A41CF-835B-47B3-A04A-25E73EA4F1B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44" name="Text Box 3">
          <a:extLst>
            <a:ext uri="{FF2B5EF4-FFF2-40B4-BE49-F238E27FC236}">
              <a16:creationId xmlns:a16="http://schemas.microsoft.com/office/drawing/2014/main" xmlns="" id="{6BC86861-0CED-4460-8667-C4C5F35C4CE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45" name="Text Box 3">
          <a:extLst>
            <a:ext uri="{FF2B5EF4-FFF2-40B4-BE49-F238E27FC236}">
              <a16:creationId xmlns:a16="http://schemas.microsoft.com/office/drawing/2014/main" xmlns="" id="{119E3425-A991-49AF-9117-675CEF8D83A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46" name="Text Box 3">
          <a:extLst>
            <a:ext uri="{FF2B5EF4-FFF2-40B4-BE49-F238E27FC236}">
              <a16:creationId xmlns:a16="http://schemas.microsoft.com/office/drawing/2014/main" xmlns="" id="{EEB9CE3E-AFCE-4940-AD98-DA954AF2AE7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47" name="Text Box 3">
          <a:extLst>
            <a:ext uri="{FF2B5EF4-FFF2-40B4-BE49-F238E27FC236}">
              <a16:creationId xmlns:a16="http://schemas.microsoft.com/office/drawing/2014/main" xmlns="" id="{106177B4-5112-4022-8917-7BBC7892980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48" name="Text Box 3">
          <a:extLst>
            <a:ext uri="{FF2B5EF4-FFF2-40B4-BE49-F238E27FC236}">
              <a16:creationId xmlns:a16="http://schemas.microsoft.com/office/drawing/2014/main" xmlns="" id="{69720325-B83E-4388-8F69-3C678ADACEF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49" name="Text Box 3">
          <a:extLst>
            <a:ext uri="{FF2B5EF4-FFF2-40B4-BE49-F238E27FC236}">
              <a16:creationId xmlns:a16="http://schemas.microsoft.com/office/drawing/2014/main" xmlns="" id="{6F9DAE0C-F108-447A-93F7-BCBCABFAAC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50" name="Text Box 3">
          <a:extLst>
            <a:ext uri="{FF2B5EF4-FFF2-40B4-BE49-F238E27FC236}">
              <a16:creationId xmlns:a16="http://schemas.microsoft.com/office/drawing/2014/main" xmlns="" id="{FFF39F4D-0188-4185-8043-B633D1CDB85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51" name="Text Box 3">
          <a:extLst>
            <a:ext uri="{FF2B5EF4-FFF2-40B4-BE49-F238E27FC236}">
              <a16:creationId xmlns:a16="http://schemas.microsoft.com/office/drawing/2014/main" xmlns="" id="{705E6FA0-70E5-4D85-956A-CA756593E02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52" name="Text Box 3">
          <a:extLst>
            <a:ext uri="{FF2B5EF4-FFF2-40B4-BE49-F238E27FC236}">
              <a16:creationId xmlns:a16="http://schemas.microsoft.com/office/drawing/2014/main" xmlns="" id="{4ED9F084-5A5F-4FF7-8E41-D172F5BD23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53" name="Text Box 3">
          <a:extLst>
            <a:ext uri="{FF2B5EF4-FFF2-40B4-BE49-F238E27FC236}">
              <a16:creationId xmlns:a16="http://schemas.microsoft.com/office/drawing/2014/main" xmlns="" id="{BCB6FBC5-B7C9-44FB-BA26-3E22B9880BF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54" name="Text Box 3">
          <a:extLst>
            <a:ext uri="{FF2B5EF4-FFF2-40B4-BE49-F238E27FC236}">
              <a16:creationId xmlns:a16="http://schemas.microsoft.com/office/drawing/2014/main" xmlns="" id="{FF43E270-9473-4295-AA72-D9F1BC33CCC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55" name="Text Box 3">
          <a:extLst>
            <a:ext uri="{FF2B5EF4-FFF2-40B4-BE49-F238E27FC236}">
              <a16:creationId xmlns:a16="http://schemas.microsoft.com/office/drawing/2014/main" xmlns="" id="{D8DA4952-688C-4314-A185-BFA5E9A47E5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56" name="Text Box 3">
          <a:extLst>
            <a:ext uri="{FF2B5EF4-FFF2-40B4-BE49-F238E27FC236}">
              <a16:creationId xmlns:a16="http://schemas.microsoft.com/office/drawing/2014/main" xmlns="" id="{746298B9-BECC-47A8-9004-B5BFAC061A7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57" name="Text Box 3">
          <a:extLst>
            <a:ext uri="{FF2B5EF4-FFF2-40B4-BE49-F238E27FC236}">
              <a16:creationId xmlns:a16="http://schemas.microsoft.com/office/drawing/2014/main" xmlns="" id="{558C4F7D-AA5D-4E65-9A6D-885586324A5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58" name="Text Box 3">
          <a:extLst>
            <a:ext uri="{FF2B5EF4-FFF2-40B4-BE49-F238E27FC236}">
              <a16:creationId xmlns:a16="http://schemas.microsoft.com/office/drawing/2014/main" xmlns="" id="{EA03213C-431C-4D7E-BCB5-8885319DBE6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59" name="Text Box 3">
          <a:extLst>
            <a:ext uri="{FF2B5EF4-FFF2-40B4-BE49-F238E27FC236}">
              <a16:creationId xmlns:a16="http://schemas.microsoft.com/office/drawing/2014/main" xmlns="" id="{142E1297-9A9B-4CE3-A514-4122E9C742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60" name="Text Box 3">
          <a:extLst>
            <a:ext uri="{FF2B5EF4-FFF2-40B4-BE49-F238E27FC236}">
              <a16:creationId xmlns:a16="http://schemas.microsoft.com/office/drawing/2014/main" xmlns="" id="{07AA9842-214C-457B-A069-8F83644F695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61" name="Text Box 3">
          <a:extLst>
            <a:ext uri="{FF2B5EF4-FFF2-40B4-BE49-F238E27FC236}">
              <a16:creationId xmlns:a16="http://schemas.microsoft.com/office/drawing/2014/main" xmlns="" id="{5FC080C1-594E-49CB-8BBA-56C6AB15604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62" name="Text Box 3">
          <a:extLst>
            <a:ext uri="{FF2B5EF4-FFF2-40B4-BE49-F238E27FC236}">
              <a16:creationId xmlns:a16="http://schemas.microsoft.com/office/drawing/2014/main" xmlns="" id="{3E9BFFB7-9F6D-4A07-8B60-D990D3C45FD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63" name="Text Box 3">
          <a:extLst>
            <a:ext uri="{FF2B5EF4-FFF2-40B4-BE49-F238E27FC236}">
              <a16:creationId xmlns:a16="http://schemas.microsoft.com/office/drawing/2014/main" xmlns="" id="{7A0B657D-FAA0-4454-99A7-611C4F5E8C0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64" name="Text Box 3">
          <a:extLst>
            <a:ext uri="{FF2B5EF4-FFF2-40B4-BE49-F238E27FC236}">
              <a16:creationId xmlns:a16="http://schemas.microsoft.com/office/drawing/2014/main" xmlns="" id="{EBF9E0A5-6CFC-4083-98A7-BAFD2944D9C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65" name="Text Box 3">
          <a:extLst>
            <a:ext uri="{FF2B5EF4-FFF2-40B4-BE49-F238E27FC236}">
              <a16:creationId xmlns:a16="http://schemas.microsoft.com/office/drawing/2014/main" xmlns="" id="{982C9FBF-5742-4D35-9112-B3AAC03C725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66" name="Text Box 3">
          <a:extLst>
            <a:ext uri="{FF2B5EF4-FFF2-40B4-BE49-F238E27FC236}">
              <a16:creationId xmlns:a16="http://schemas.microsoft.com/office/drawing/2014/main" xmlns="" id="{A7D2F773-7AB9-4A03-B1B8-9E1E7811518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67" name="Text Box 3">
          <a:extLst>
            <a:ext uri="{FF2B5EF4-FFF2-40B4-BE49-F238E27FC236}">
              <a16:creationId xmlns:a16="http://schemas.microsoft.com/office/drawing/2014/main" xmlns="" id="{B9464F4E-35CD-4965-9768-CDAEFC33CDE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68" name="Text Box 3">
          <a:extLst>
            <a:ext uri="{FF2B5EF4-FFF2-40B4-BE49-F238E27FC236}">
              <a16:creationId xmlns:a16="http://schemas.microsoft.com/office/drawing/2014/main" xmlns="" id="{A8C85288-1D04-41F2-A8EB-F8191FBF621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69" name="Text Box 3">
          <a:extLst>
            <a:ext uri="{FF2B5EF4-FFF2-40B4-BE49-F238E27FC236}">
              <a16:creationId xmlns:a16="http://schemas.microsoft.com/office/drawing/2014/main" xmlns="" id="{18453504-C66F-43E5-8FEB-21AD500F97C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70" name="Text Box 3">
          <a:extLst>
            <a:ext uri="{FF2B5EF4-FFF2-40B4-BE49-F238E27FC236}">
              <a16:creationId xmlns:a16="http://schemas.microsoft.com/office/drawing/2014/main" xmlns="" id="{B8A12128-736B-4A51-8F36-6F3D45A3C2B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71" name="Text Box 3">
          <a:extLst>
            <a:ext uri="{FF2B5EF4-FFF2-40B4-BE49-F238E27FC236}">
              <a16:creationId xmlns:a16="http://schemas.microsoft.com/office/drawing/2014/main" xmlns="" id="{C0D4FF50-CB6E-446B-A5A2-26568D864DC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72" name="Text Box 3">
          <a:extLst>
            <a:ext uri="{FF2B5EF4-FFF2-40B4-BE49-F238E27FC236}">
              <a16:creationId xmlns:a16="http://schemas.microsoft.com/office/drawing/2014/main" xmlns="" id="{CF6A2926-66E6-492F-BA14-EB0B2107ACF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73" name="Text Box 3">
          <a:extLst>
            <a:ext uri="{FF2B5EF4-FFF2-40B4-BE49-F238E27FC236}">
              <a16:creationId xmlns:a16="http://schemas.microsoft.com/office/drawing/2014/main" xmlns="" id="{ACC4523C-EFFE-4842-B7E8-4F21CA26CD6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74" name="Text Box 3">
          <a:extLst>
            <a:ext uri="{FF2B5EF4-FFF2-40B4-BE49-F238E27FC236}">
              <a16:creationId xmlns:a16="http://schemas.microsoft.com/office/drawing/2014/main" xmlns="" id="{2DC21D9B-FA8F-48D3-90C2-018BA2ECB6B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75" name="Text Box 3">
          <a:extLst>
            <a:ext uri="{FF2B5EF4-FFF2-40B4-BE49-F238E27FC236}">
              <a16:creationId xmlns:a16="http://schemas.microsoft.com/office/drawing/2014/main" xmlns="" id="{9EF5CA53-BA75-4403-B56B-2283FC0C9BB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76" name="Text Box 3">
          <a:extLst>
            <a:ext uri="{FF2B5EF4-FFF2-40B4-BE49-F238E27FC236}">
              <a16:creationId xmlns:a16="http://schemas.microsoft.com/office/drawing/2014/main" xmlns="" id="{5627E741-C324-480E-AC8F-80642FC92A2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77" name="Text Box 3">
          <a:extLst>
            <a:ext uri="{FF2B5EF4-FFF2-40B4-BE49-F238E27FC236}">
              <a16:creationId xmlns:a16="http://schemas.microsoft.com/office/drawing/2014/main" xmlns="" id="{6608A04E-3236-4023-9E45-7D8DE6AD225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78" name="Text Box 3">
          <a:extLst>
            <a:ext uri="{FF2B5EF4-FFF2-40B4-BE49-F238E27FC236}">
              <a16:creationId xmlns:a16="http://schemas.microsoft.com/office/drawing/2014/main" xmlns="" id="{E10836C2-44BD-4686-9671-09F97D4DC6C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79" name="Text Box 3">
          <a:extLst>
            <a:ext uri="{FF2B5EF4-FFF2-40B4-BE49-F238E27FC236}">
              <a16:creationId xmlns:a16="http://schemas.microsoft.com/office/drawing/2014/main" xmlns="" id="{D4687487-8475-4A57-98B3-1E6D3E7FDA6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80" name="Text Box 3">
          <a:extLst>
            <a:ext uri="{FF2B5EF4-FFF2-40B4-BE49-F238E27FC236}">
              <a16:creationId xmlns:a16="http://schemas.microsoft.com/office/drawing/2014/main" xmlns="" id="{86A1992C-3068-4BA2-B788-F0C024926FC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81" name="Text Box 3">
          <a:extLst>
            <a:ext uri="{FF2B5EF4-FFF2-40B4-BE49-F238E27FC236}">
              <a16:creationId xmlns:a16="http://schemas.microsoft.com/office/drawing/2014/main" xmlns="" id="{85969AC0-AA09-4393-BA0F-5D462B4CF0B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82" name="Text Box 3">
          <a:extLst>
            <a:ext uri="{FF2B5EF4-FFF2-40B4-BE49-F238E27FC236}">
              <a16:creationId xmlns:a16="http://schemas.microsoft.com/office/drawing/2014/main" xmlns="" id="{620279FB-F853-4912-8FD4-920C812361C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83" name="Text Box 3">
          <a:extLst>
            <a:ext uri="{FF2B5EF4-FFF2-40B4-BE49-F238E27FC236}">
              <a16:creationId xmlns:a16="http://schemas.microsoft.com/office/drawing/2014/main" xmlns="" id="{E9CD276C-69FE-4B87-9D62-4B1C3A6626E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84" name="Text Box 3">
          <a:extLst>
            <a:ext uri="{FF2B5EF4-FFF2-40B4-BE49-F238E27FC236}">
              <a16:creationId xmlns:a16="http://schemas.microsoft.com/office/drawing/2014/main" xmlns="" id="{74EEC970-33A5-4832-9B69-8C8CE921424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85" name="Text Box 3">
          <a:extLst>
            <a:ext uri="{FF2B5EF4-FFF2-40B4-BE49-F238E27FC236}">
              <a16:creationId xmlns:a16="http://schemas.microsoft.com/office/drawing/2014/main" xmlns="" id="{5B1EDDC5-A740-440F-8BB3-DA5AD84F7D3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86" name="Text Box 3">
          <a:extLst>
            <a:ext uri="{FF2B5EF4-FFF2-40B4-BE49-F238E27FC236}">
              <a16:creationId xmlns:a16="http://schemas.microsoft.com/office/drawing/2014/main" xmlns="" id="{58F77173-ECE1-4C6A-BB70-8C2E2050FE3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87" name="Text Box 3">
          <a:extLst>
            <a:ext uri="{FF2B5EF4-FFF2-40B4-BE49-F238E27FC236}">
              <a16:creationId xmlns:a16="http://schemas.microsoft.com/office/drawing/2014/main" xmlns="" id="{9635DDEB-65E6-4B79-9C66-2F8E1BBD875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88" name="Text Box 3">
          <a:extLst>
            <a:ext uri="{FF2B5EF4-FFF2-40B4-BE49-F238E27FC236}">
              <a16:creationId xmlns:a16="http://schemas.microsoft.com/office/drawing/2014/main" xmlns="" id="{FA8AC8AF-7677-42E4-B866-8BAF6D6F3F4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89" name="Text Box 3">
          <a:extLst>
            <a:ext uri="{FF2B5EF4-FFF2-40B4-BE49-F238E27FC236}">
              <a16:creationId xmlns:a16="http://schemas.microsoft.com/office/drawing/2014/main" xmlns="" id="{BEDD594D-9BD4-4A88-8373-8F6156D4E25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90" name="Text Box 3">
          <a:extLst>
            <a:ext uri="{FF2B5EF4-FFF2-40B4-BE49-F238E27FC236}">
              <a16:creationId xmlns:a16="http://schemas.microsoft.com/office/drawing/2014/main" xmlns="" id="{3CC07250-45F6-4273-84A4-4DD8FF8BC0A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91" name="Text Box 3">
          <a:extLst>
            <a:ext uri="{FF2B5EF4-FFF2-40B4-BE49-F238E27FC236}">
              <a16:creationId xmlns:a16="http://schemas.microsoft.com/office/drawing/2014/main" xmlns="" id="{DD5F8CFD-7C45-4192-9E5A-F22A7A7C3DE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92" name="Text Box 3">
          <a:extLst>
            <a:ext uri="{FF2B5EF4-FFF2-40B4-BE49-F238E27FC236}">
              <a16:creationId xmlns:a16="http://schemas.microsoft.com/office/drawing/2014/main" xmlns="" id="{3D2990D0-4047-47EC-BE48-5F6A52AB550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93" name="Text Box 3">
          <a:extLst>
            <a:ext uri="{FF2B5EF4-FFF2-40B4-BE49-F238E27FC236}">
              <a16:creationId xmlns:a16="http://schemas.microsoft.com/office/drawing/2014/main" xmlns="" id="{6FE63B87-F3F1-486F-9D80-DDB1E831979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94" name="Text Box 3">
          <a:extLst>
            <a:ext uri="{FF2B5EF4-FFF2-40B4-BE49-F238E27FC236}">
              <a16:creationId xmlns:a16="http://schemas.microsoft.com/office/drawing/2014/main" xmlns="" id="{35EBF83A-F5D3-4BB2-9048-73C0D62F942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95" name="Text Box 3">
          <a:extLst>
            <a:ext uri="{FF2B5EF4-FFF2-40B4-BE49-F238E27FC236}">
              <a16:creationId xmlns:a16="http://schemas.microsoft.com/office/drawing/2014/main" xmlns="" id="{0F0A0659-AB1E-42B3-980C-C59684EC81A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96" name="Text Box 3">
          <a:extLst>
            <a:ext uri="{FF2B5EF4-FFF2-40B4-BE49-F238E27FC236}">
              <a16:creationId xmlns:a16="http://schemas.microsoft.com/office/drawing/2014/main" xmlns="" id="{86CCCC16-60D7-45B4-B021-E7C5A1DBD98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97" name="Text Box 3">
          <a:extLst>
            <a:ext uri="{FF2B5EF4-FFF2-40B4-BE49-F238E27FC236}">
              <a16:creationId xmlns:a16="http://schemas.microsoft.com/office/drawing/2014/main" xmlns="" id="{B4D69E8C-7A26-4806-AF02-0AC12856546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98" name="Text Box 3">
          <a:extLst>
            <a:ext uri="{FF2B5EF4-FFF2-40B4-BE49-F238E27FC236}">
              <a16:creationId xmlns:a16="http://schemas.microsoft.com/office/drawing/2014/main" xmlns="" id="{8E97A5E6-DF9F-4C98-AEE6-BDA19BF1F91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599" name="Text Box 3">
          <a:extLst>
            <a:ext uri="{FF2B5EF4-FFF2-40B4-BE49-F238E27FC236}">
              <a16:creationId xmlns:a16="http://schemas.microsoft.com/office/drawing/2014/main" xmlns="" id="{4F7CD517-A971-427A-B587-8A716A6923E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00" name="Text Box 3">
          <a:extLst>
            <a:ext uri="{FF2B5EF4-FFF2-40B4-BE49-F238E27FC236}">
              <a16:creationId xmlns:a16="http://schemas.microsoft.com/office/drawing/2014/main" xmlns="" id="{CACF1B86-4060-4D9B-8B95-E850796BFFE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01" name="Text Box 3">
          <a:extLst>
            <a:ext uri="{FF2B5EF4-FFF2-40B4-BE49-F238E27FC236}">
              <a16:creationId xmlns:a16="http://schemas.microsoft.com/office/drawing/2014/main" xmlns="" id="{345488E1-FA18-4816-AA70-F1C3E85D03E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02" name="Text Box 3">
          <a:extLst>
            <a:ext uri="{FF2B5EF4-FFF2-40B4-BE49-F238E27FC236}">
              <a16:creationId xmlns:a16="http://schemas.microsoft.com/office/drawing/2014/main" xmlns="" id="{9A285584-8873-455D-A5ED-6A6E5329C28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03" name="Text Box 3">
          <a:extLst>
            <a:ext uri="{FF2B5EF4-FFF2-40B4-BE49-F238E27FC236}">
              <a16:creationId xmlns:a16="http://schemas.microsoft.com/office/drawing/2014/main" xmlns="" id="{3318D4B8-F7BD-4E8D-AAC5-A24F71B3D57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04" name="Text Box 3">
          <a:extLst>
            <a:ext uri="{FF2B5EF4-FFF2-40B4-BE49-F238E27FC236}">
              <a16:creationId xmlns:a16="http://schemas.microsoft.com/office/drawing/2014/main" xmlns="" id="{73A2054D-BAF9-4093-A8BC-C2190F00806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05" name="Text Box 3">
          <a:extLst>
            <a:ext uri="{FF2B5EF4-FFF2-40B4-BE49-F238E27FC236}">
              <a16:creationId xmlns:a16="http://schemas.microsoft.com/office/drawing/2014/main" xmlns="" id="{F64CC122-8BC4-4E82-84BD-22AFEC57A8F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06" name="Text Box 3">
          <a:extLst>
            <a:ext uri="{FF2B5EF4-FFF2-40B4-BE49-F238E27FC236}">
              <a16:creationId xmlns:a16="http://schemas.microsoft.com/office/drawing/2014/main" xmlns="" id="{E7969BA7-8522-47BB-9333-7EA6F638873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07" name="Text Box 3">
          <a:extLst>
            <a:ext uri="{FF2B5EF4-FFF2-40B4-BE49-F238E27FC236}">
              <a16:creationId xmlns:a16="http://schemas.microsoft.com/office/drawing/2014/main" xmlns="" id="{C59F9446-58DB-4CE0-A07A-276FBAA6A6D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08" name="Text Box 3">
          <a:extLst>
            <a:ext uri="{FF2B5EF4-FFF2-40B4-BE49-F238E27FC236}">
              <a16:creationId xmlns:a16="http://schemas.microsoft.com/office/drawing/2014/main" xmlns="" id="{365A5E6A-1F60-485A-8633-1720B78BE8C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09" name="Text Box 3">
          <a:extLst>
            <a:ext uri="{FF2B5EF4-FFF2-40B4-BE49-F238E27FC236}">
              <a16:creationId xmlns:a16="http://schemas.microsoft.com/office/drawing/2014/main" xmlns="" id="{CC33A89B-62A1-4B87-BF73-3EDFED9D595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10" name="Text Box 3">
          <a:extLst>
            <a:ext uri="{FF2B5EF4-FFF2-40B4-BE49-F238E27FC236}">
              <a16:creationId xmlns:a16="http://schemas.microsoft.com/office/drawing/2014/main" xmlns="" id="{39217254-043A-4523-8E73-7D1F96A61C4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11" name="Text Box 3">
          <a:extLst>
            <a:ext uri="{FF2B5EF4-FFF2-40B4-BE49-F238E27FC236}">
              <a16:creationId xmlns:a16="http://schemas.microsoft.com/office/drawing/2014/main" xmlns="" id="{2F746AA6-F5F6-49FD-A38A-20D3EB88249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12" name="Text Box 3">
          <a:extLst>
            <a:ext uri="{FF2B5EF4-FFF2-40B4-BE49-F238E27FC236}">
              <a16:creationId xmlns:a16="http://schemas.microsoft.com/office/drawing/2014/main" xmlns="" id="{9858DFD1-BDBF-44EB-A702-ED0AC2C9A79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13" name="Text Box 3">
          <a:extLst>
            <a:ext uri="{FF2B5EF4-FFF2-40B4-BE49-F238E27FC236}">
              <a16:creationId xmlns:a16="http://schemas.microsoft.com/office/drawing/2014/main" xmlns="" id="{829C605E-8F15-4640-A9E4-01F6B96419B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14" name="Text Box 3">
          <a:extLst>
            <a:ext uri="{FF2B5EF4-FFF2-40B4-BE49-F238E27FC236}">
              <a16:creationId xmlns:a16="http://schemas.microsoft.com/office/drawing/2014/main" xmlns="" id="{8860B4BF-48B9-4C4F-B07F-6B677A102AA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15" name="Text Box 3">
          <a:extLst>
            <a:ext uri="{FF2B5EF4-FFF2-40B4-BE49-F238E27FC236}">
              <a16:creationId xmlns:a16="http://schemas.microsoft.com/office/drawing/2014/main" xmlns="" id="{BE70975A-8782-4D40-AAE2-BAE593CF563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16" name="Text Box 3">
          <a:extLst>
            <a:ext uri="{FF2B5EF4-FFF2-40B4-BE49-F238E27FC236}">
              <a16:creationId xmlns:a16="http://schemas.microsoft.com/office/drawing/2014/main" xmlns="" id="{26517E87-77D1-4D59-B741-DDB9B031B01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17" name="Text Box 3">
          <a:extLst>
            <a:ext uri="{FF2B5EF4-FFF2-40B4-BE49-F238E27FC236}">
              <a16:creationId xmlns:a16="http://schemas.microsoft.com/office/drawing/2014/main" xmlns="" id="{5169976C-1CCB-4A09-B07B-6549812FACA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18" name="Text Box 3">
          <a:extLst>
            <a:ext uri="{FF2B5EF4-FFF2-40B4-BE49-F238E27FC236}">
              <a16:creationId xmlns:a16="http://schemas.microsoft.com/office/drawing/2014/main" xmlns="" id="{0528C8F5-C6F4-4614-8040-E6291E29944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19" name="Text Box 3">
          <a:extLst>
            <a:ext uri="{FF2B5EF4-FFF2-40B4-BE49-F238E27FC236}">
              <a16:creationId xmlns:a16="http://schemas.microsoft.com/office/drawing/2014/main" xmlns="" id="{F9086745-205A-4539-8197-ADEB74D3D0D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20" name="Text Box 3">
          <a:extLst>
            <a:ext uri="{FF2B5EF4-FFF2-40B4-BE49-F238E27FC236}">
              <a16:creationId xmlns:a16="http://schemas.microsoft.com/office/drawing/2014/main" xmlns="" id="{822C9DDC-0303-41E4-B16D-AACAD28847F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21" name="Text Box 3">
          <a:extLst>
            <a:ext uri="{FF2B5EF4-FFF2-40B4-BE49-F238E27FC236}">
              <a16:creationId xmlns:a16="http://schemas.microsoft.com/office/drawing/2014/main" xmlns="" id="{83230840-ACB3-4DD4-9E84-F7F213074D7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22" name="Text Box 3">
          <a:extLst>
            <a:ext uri="{FF2B5EF4-FFF2-40B4-BE49-F238E27FC236}">
              <a16:creationId xmlns:a16="http://schemas.microsoft.com/office/drawing/2014/main" xmlns="" id="{B052CE52-8C2B-46D0-8C90-50E41912F89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23" name="Text Box 3">
          <a:extLst>
            <a:ext uri="{FF2B5EF4-FFF2-40B4-BE49-F238E27FC236}">
              <a16:creationId xmlns:a16="http://schemas.microsoft.com/office/drawing/2014/main" xmlns="" id="{85834789-AE07-4A0D-B2ED-EE6CB3EF695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24" name="Text Box 3">
          <a:extLst>
            <a:ext uri="{FF2B5EF4-FFF2-40B4-BE49-F238E27FC236}">
              <a16:creationId xmlns:a16="http://schemas.microsoft.com/office/drawing/2014/main" xmlns="" id="{1F348E6F-6372-41AE-A05C-52CC3575618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25" name="Text Box 3">
          <a:extLst>
            <a:ext uri="{FF2B5EF4-FFF2-40B4-BE49-F238E27FC236}">
              <a16:creationId xmlns:a16="http://schemas.microsoft.com/office/drawing/2014/main" xmlns="" id="{457771F9-876E-42FC-BB88-590CB296210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26" name="Text Box 3">
          <a:extLst>
            <a:ext uri="{FF2B5EF4-FFF2-40B4-BE49-F238E27FC236}">
              <a16:creationId xmlns:a16="http://schemas.microsoft.com/office/drawing/2014/main" xmlns="" id="{F81D5F2A-811C-4BE5-A4DD-EDEB89D0358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27" name="Text Box 3">
          <a:extLst>
            <a:ext uri="{FF2B5EF4-FFF2-40B4-BE49-F238E27FC236}">
              <a16:creationId xmlns:a16="http://schemas.microsoft.com/office/drawing/2014/main" xmlns="" id="{AF60543F-9EC3-4145-AD28-ABEE801A6B3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28" name="Text Box 3">
          <a:extLst>
            <a:ext uri="{FF2B5EF4-FFF2-40B4-BE49-F238E27FC236}">
              <a16:creationId xmlns:a16="http://schemas.microsoft.com/office/drawing/2014/main" xmlns="" id="{27E1CF99-2476-49CA-ACCB-E54B6AC3B32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29" name="Text Box 3">
          <a:extLst>
            <a:ext uri="{FF2B5EF4-FFF2-40B4-BE49-F238E27FC236}">
              <a16:creationId xmlns:a16="http://schemas.microsoft.com/office/drawing/2014/main" xmlns="" id="{50101008-158E-4066-AA27-C9CA83B43C9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30" name="Text Box 3">
          <a:extLst>
            <a:ext uri="{FF2B5EF4-FFF2-40B4-BE49-F238E27FC236}">
              <a16:creationId xmlns:a16="http://schemas.microsoft.com/office/drawing/2014/main" xmlns="" id="{CD04E784-DD2C-4672-8704-CABD08BC0BC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31" name="Text Box 3">
          <a:extLst>
            <a:ext uri="{FF2B5EF4-FFF2-40B4-BE49-F238E27FC236}">
              <a16:creationId xmlns:a16="http://schemas.microsoft.com/office/drawing/2014/main" xmlns="" id="{06724304-0D77-4D30-A008-E3AE2485F64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32" name="Text Box 3">
          <a:extLst>
            <a:ext uri="{FF2B5EF4-FFF2-40B4-BE49-F238E27FC236}">
              <a16:creationId xmlns:a16="http://schemas.microsoft.com/office/drawing/2014/main" xmlns="" id="{854C00AA-FD61-4819-A13F-6624CC281DE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33" name="Text Box 3">
          <a:extLst>
            <a:ext uri="{FF2B5EF4-FFF2-40B4-BE49-F238E27FC236}">
              <a16:creationId xmlns:a16="http://schemas.microsoft.com/office/drawing/2014/main" xmlns="" id="{24DC8843-80DA-405F-9C23-C8D655A34CA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34" name="Text Box 3">
          <a:extLst>
            <a:ext uri="{FF2B5EF4-FFF2-40B4-BE49-F238E27FC236}">
              <a16:creationId xmlns:a16="http://schemas.microsoft.com/office/drawing/2014/main" xmlns="" id="{525D2C4E-A058-4505-A987-50A271CDFE2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35" name="Text Box 3">
          <a:extLst>
            <a:ext uri="{FF2B5EF4-FFF2-40B4-BE49-F238E27FC236}">
              <a16:creationId xmlns:a16="http://schemas.microsoft.com/office/drawing/2014/main" xmlns="" id="{5D76666B-8473-4006-9851-FCD3AD6A075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36" name="Text Box 3">
          <a:extLst>
            <a:ext uri="{FF2B5EF4-FFF2-40B4-BE49-F238E27FC236}">
              <a16:creationId xmlns:a16="http://schemas.microsoft.com/office/drawing/2014/main" xmlns="" id="{D2997302-9CB6-4F99-A9B9-3994049802C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37" name="Text Box 3">
          <a:extLst>
            <a:ext uri="{FF2B5EF4-FFF2-40B4-BE49-F238E27FC236}">
              <a16:creationId xmlns:a16="http://schemas.microsoft.com/office/drawing/2014/main" xmlns="" id="{CE176BFC-D20D-42A2-BE3E-902633D89F3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38" name="Text Box 3">
          <a:extLst>
            <a:ext uri="{FF2B5EF4-FFF2-40B4-BE49-F238E27FC236}">
              <a16:creationId xmlns:a16="http://schemas.microsoft.com/office/drawing/2014/main" xmlns="" id="{2C1794C4-8E7A-48D8-8C16-B1377201102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39" name="Text Box 3">
          <a:extLst>
            <a:ext uri="{FF2B5EF4-FFF2-40B4-BE49-F238E27FC236}">
              <a16:creationId xmlns:a16="http://schemas.microsoft.com/office/drawing/2014/main" xmlns="" id="{D329F3A8-C5F2-4792-90E2-40413BFD20B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40" name="Text Box 3">
          <a:extLst>
            <a:ext uri="{FF2B5EF4-FFF2-40B4-BE49-F238E27FC236}">
              <a16:creationId xmlns:a16="http://schemas.microsoft.com/office/drawing/2014/main" xmlns="" id="{EC822855-60C9-4B65-9BB6-C3CE4B08ABD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41" name="Text Box 3">
          <a:extLst>
            <a:ext uri="{FF2B5EF4-FFF2-40B4-BE49-F238E27FC236}">
              <a16:creationId xmlns:a16="http://schemas.microsoft.com/office/drawing/2014/main" xmlns="" id="{4D466627-0DA1-4357-8E88-74D764F10EC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42" name="Text Box 3">
          <a:extLst>
            <a:ext uri="{FF2B5EF4-FFF2-40B4-BE49-F238E27FC236}">
              <a16:creationId xmlns:a16="http://schemas.microsoft.com/office/drawing/2014/main" xmlns="" id="{8B85FFA4-C8EC-4700-85C4-5C1B5988A48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43" name="Text Box 3">
          <a:extLst>
            <a:ext uri="{FF2B5EF4-FFF2-40B4-BE49-F238E27FC236}">
              <a16:creationId xmlns:a16="http://schemas.microsoft.com/office/drawing/2014/main" xmlns="" id="{6BDAE4B7-89F8-4B43-804D-2FF1E02B04E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44" name="Text Box 3">
          <a:extLst>
            <a:ext uri="{FF2B5EF4-FFF2-40B4-BE49-F238E27FC236}">
              <a16:creationId xmlns:a16="http://schemas.microsoft.com/office/drawing/2014/main" xmlns="" id="{9539C7E6-7088-4FCC-9751-4926F40DB2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45" name="Text Box 3">
          <a:extLst>
            <a:ext uri="{FF2B5EF4-FFF2-40B4-BE49-F238E27FC236}">
              <a16:creationId xmlns:a16="http://schemas.microsoft.com/office/drawing/2014/main" xmlns="" id="{C48586E0-4C8C-48C0-97EF-48065A5D2F4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46" name="Text Box 3">
          <a:extLst>
            <a:ext uri="{FF2B5EF4-FFF2-40B4-BE49-F238E27FC236}">
              <a16:creationId xmlns:a16="http://schemas.microsoft.com/office/drawing/2014/main" xmlns="" id="{25B2A0F4-60BE-4316-A6EE-80CE04223F0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47" name="Text Box 3">
          <a:extLst>
            <a:ext uri="{FF2B5EF4-FFF2-40B4-BE49-F238E27FC236}">
              <a16:creationId xmlns:a16="http://schemas.microsoft.com/office/drawing/2014/main" xmlns="" id="{8BCE59CE-A2E9-4234-805C-66CFBCCE210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4648" name="Text Box 3">
          <a:extLst>
            <a:ext uri="{FF2B5EF4-FFF2-40B4-BE49-F238E27FC236}">
              <a16:creationId xmlns:a16="http://schemas.microsoft.com/office/drawing/2014/main" xmlns="" id="{D200EFD1-7FAC-443D-8AB3-CFB954BE19D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50" name="Text Box 3">
          <a:extLst>
            <a:ext uri="{FF2B5EF4-FFF2-40B4-BE49-F238E27FC236}">
              <a16:creationId xmlns:a16="http://schemas.microsoft.com/office/drawing/2014/main" xmlns="" id="{D297F5D9-E3B8-4B8B-A492-D02291EDBB7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51" name="Text Box 3">
          <a:extLst>
            <a:ext uri="{FF2B5EF4-FFF2-40B4-BE49-F238E27FC236}">
              <a16:creationId xmlns:a16="http://schemas.microsoft.com/office/drawing/2014/main" xmlns="" id="{6A7C98D7-3070-4E75-821B-9C80C03611D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52" name="Text Box 3">
          <a:extLst>
            <a:ext uri="{FF2B5EF4-FFF2-40B4-BE49-F238E27FC236}">
              <a16:creationId xmlns:a16="http://schemas.microsoft.com/office/drawing/2014/main" xmlns="" id="{D16A23F3-00F4-454D-80F0-69D9EC9DD93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53" name="Text Box 3">
          <a:extLst>
            <a:ext uri="{FF2B5EF4-FFF2-40B4-BE49-F238E27FC236}">
              <a16:creationId xmlns:a16="http://schemas.microsoft.com/office/drawing/2014/main" xmlns="" id="{7B247B6C-E43B-4EA4-AF3D-F3BAE2E52BB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54" name="Text Box 3">
          <a:extLst>
            <a:ext uri="{FF2B5EF4-FFF2-40B4-BE49-F238E27FC236}">
              <a16:creationId xmlns:a16="http://schemas.microsoft.com/office/drawing/2014/main" xmlns="" id="{6CC1EA27-7104-4CD8-B30C-C9A0873F6BD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55" name="Text Box 3">
          <a:extLst>
            <a:ext uri="{FF2B5EF4-FFF2-40B4-BE49-F238E27FC236}">
              <a16:creationId xmlns:a16="http://schemas.microsoft.com/office/drawing/2014/main" xmlns="" id="{B9B0BA56-82AF-4CCA-8587-3C084148B4B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56" name="Text Box 3">
          <a:extLst>
            <a:ext uri="{FF2B5EF4-FFF2-40B4-BE49-F238E27FC236}">
              <a16:creationId xmlns:a16="http://schemas.microsoft.com/office/drawing/2014/main" xmlns="" id="{F92C87A4-1C70-4050-A1CE-4F57372423B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57" name="Text Box 3">
          <a:extLst>
            <a:ext uri="{FF2B5EF4-FFF2-40B4-BE49-F238E27FC236}">
              <a16:creationId xmlns:a16="http://schemas.microsoft.com/office/drawing/2014/main" xmlns="" id="{5402A640-E193-4BD9-905A-F74BD3666D86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58" name="Text Box 3">
          <a:extLst>
            <a:ext uri="{FF2B5EF4-FFF2-40B4-BE49-F238E27FC236}">
              <a16:creationId xmlns:a16="http://schemas.microsoft.com/office/drawing/2014/main" xmlns="" id="{5C5D87C9-709D-43F9-9682-DB0E0C45BB2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59" name="Text Box 3">
          <a:extLst>
            <a:ext uri="{FF2B5EF4-FFF2-40B4-BE49-F238E27FC236}">
              <a16:creationId xmlns:a16="http://schemas.microsoft.com/office/drawing/2014/main" xmlns="" id="{0A122483-E1C9-47C2-BB70-EE7DC38D0E6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60" name="Text Box 3">
          <a:extLst>
            <a:ext uri="{FF2B5EF4-FFF2-40B4-BE49-F238E27FC236}">
              <a16:creationId xmlns:a16="http://schemas.microsoft.com/office/drawing/2014/main" xmlns="" id="{34023E2F-C950-4768-B80B-86EE700E53C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61" name="Text Box 3">
          <a:extLst>
            <a:ext uri="{FF2B5EF4-FFF2-40B4-BE49-F238E27FC236}">
              <a16:creationId xmlns:a16="http://schemas.microsoft.com/office/drawing/2014/main" xmlns="" id="{A37CC842-A61C-4C1E-8B82-D5AA804F882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62" name="Text Box 3">
          <a:extLst>
            <a:ext uri="{FF2B5EF4-FFF2-40B4-BE49-F238E27FC236}">
              <a16:creationId xmlns:a16="http://schemas.microsoft.com/office/drawing/2014/main" xmlns="" id="{051EE347-5533-4207-8165-2AEA3B05C91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63" name="Text Box 3">
          <a:extLst>
            <a:ext uri="{FF2B5EF4-FFF2-40B4-BE49-F238E27FC236}">
              <a16:creationId xmlns:a16="http://schemas.microsoft.com/office/drawing/2014/main" xmlns="" id="{CC3F2010-8F30-4311-9FD6-241E962C097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64" name="Text Box 3">
          <a:extLst>
            <a:ext uri="{FF2B5EF4-FFF2-40B4-BE49-F238E27FC236}">
              <a16:creationId xmlns:a16="http://schemas.microsoft.com/office/drawing/2014/main" xmlns="" id="{98E33F5D-42B4-4116-B98C-8D9E1F9332E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65" name="Text Box 3">
          <a:extLst>
            <a:ext uri="{FF2B5EF4-FFF2-40B4-BE49-F238E27FC236}">
              <a16:creationId xmlns:a16="http://schemas.microsoft.com/office/drawing/2014/main" xmlns="" id="{296A40B6-C8F8-49BC-8DBC-011E75FB5C9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66" name="Text Box 3">
          <a:extLst>
            <a:ext uri="{FF2B5EF4-FFF2-40B4-BE49-F238E27FC236}">
              <a16:creationId xmlns:a16="http://schemas.microsoft.com/office/drawing/2014/main" xmlns="" id="{0AD46639-D840-41A8-B9CF-01AB6C6DB3D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67" name="Text Box 3">
          <a:extLst>
            <a:ext uri="{FF2B5EF4-FFF2-40B4-BE49-F238E27FC236}">
              <a16:creationId xmlns:a16="http://schemas.microsoft.com/office/drawing/2014/main" xmlns="" id="{A2D87906-8B1B-449B-B472-E22D7CBB760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68" name="Text Box 3">
          <a:extLst>
            <a:ext uri="{FF2B5EF4-FFF2-40B4-BE49-F238E27FC236}">
              <a16:creationId xmlns:a16="http://schemas.microsoft.com/office/drawing/2014/main" xmlns="" id="{F8EC149E-1BEF-42AB-99A6-C538945E775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69" name="Text Box 3">
          <a:extLst>
            <a:ext uri="{FF2B5EF4-FFF2-40B4-BE49-F238E27FC236}">
              <a16:creationId xmlns:a16="http://schemas.microsoft.com/office/drawing/2014/main" xmlns="" id="{B58C328A-B723-49F1-9AEC-9695C2912E6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70" name="Text Box 3">
          <a:extLst>
            <a:ext uri="{FF2B5EF4-FFF2-40B4-BE49-F238E27FC236}">
              <a16:creationId xmlns:a16="http://schemas.microsoft.com/office/drawing/2014/main" xmlns="" id="{F101C6C2-5547-4296-B9AF-16DA53B8FAC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71" name="Text Box 3">
          <a:extLst>
            <a:ext uri="{FF2B5EF4-FFF2-40B4-BE49-F238E27FC236}">
              <a16:creationId xmlns:a16="http://schemas.microsoft.com/office/drawing/2014/main" xmlns="" id="{D734E8FD-860E-47A4-B28F-31E358734A3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72" name="Text Box 3">
          <a:extLst>
            <a:ext uri="{FF2B5EF4-FFF2-40B4-BE49-F238E27FC236}">
              <a16:creationId xmlns:a16="http://schemas.microsoft.com/office/drawing/2014/main" xmlns="" id="{31DF0541-4846-445D-89F1-2551D5DC92E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73" name="Text Box 3">
          <a:extLst>
            <a:ext uri="{FF2B5EF4-FFF2-40B4-BE49-F238E27FC236}">
              <a16:creationId xmlns:a16="http://schemas.microsoft.com/office/drawing/2014/main" xmlns="" id="{6A91822A-BC32-4CBC-9C1E-5A6B6502FB3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74" name="Text Box 3">
          <a:extLst>
            <a:ext uri="{FF2B5EF4-FFF2-40B4-BE49-F238E27FC236}">
              <a16:creationId xmlns:a16="http://schemas.microsoft.com/office/drawing/2014/main" xmlns="" id="{F073175F-DF68-4670-B498-71A64EA75CA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75" name="Text Box 3">
          <a:extLst>
            <a:ext uri="{FF2B5EF4-FFF2-40B4-BE49-F238E27FC236}">
              <a16:creationId xmlns:a16="http://schemas.microsoft.com/office/drawing/2014/main" xmlns="" id="{8F036BE1-A353-4EE7-BE7C-738E5FD8421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76" name="Text Box 3">
          <a:extLst>
            <a:ext uri="{FF2B5EF4-FFF2-40B4-BE49-F238E27FC236}">
              <a16:creationId xmlns:a16="http://schemas.microsoft.com/office/drawing/2014/main" xmlns="" id="{016C9C83-B038-40C4-9DDC-F7B8B3171B5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77" name="Text Box 3">
          <a:extLst>
            <a:ext uri="{FF2B5EF4-FFF2-40B4-BE49-F238E27FC236}">
              <a16:creationId xmlns:a16="http://schemas.microsoft.com/office/drawing/2014/main" xmlns="" id="{AA6F252F-ED75-4A74-B98E-F1C84C0B3AE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78" name="Text Box 3">
          <a:extLst>
            <a:ext uri="{FF2B5EF4-FFF2-40B4-BE49-F238E27FC236}">
              <a16:creationId xmlns:a16="http://schemas.microsoft.com/office/drawing/2014/main" xmlns="" id="{9E54D5DA-B360-48CE-94E7-EEC8784BD7D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79" name="Text Box 3">
          <a:extLst>
            <a:ext uri="{FF2B5EF4-FFF2-40B4-BE49-F238E27FC236}">
              <a16:creationId xmlns:a16="http://schemas.microsoft.com/office/drawing/2014/main" xmlns="" id="{81CDB3B6-C42A-421B-A617-160064030D1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80" name="Text Box 3">
          <a:extLst>
            <a:ext uri="{FF2B5EF4-FFF2-40B4-BE49-F238E27FC236}">
              <a16:creationId xmlns:a16="http://schemas.microsoft.com/office/drawing/2014/main" xmlns="" id="{610F22EF-055C-4818-B5E7-E958DF580CD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81" name="Text Box 3">
          <a:extLst>
            <a:ext uri="{FF2B5EF4-FFF2-40B4-BE49-F238E27FC236}">
              <a16:creationId xmlns:a16="http://schemas.microsoft.com/office/drawing/2014/main" xmlns="" id="{211F1D7D-94BD-4211-AFAC-92D8EC015F4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82" name="Text Box 3">
          <a:extLst>
            <a:ext uri="{FF2B5EF4-FFF2-40B4-BE49-F238E27FC236}">
              <a16:creationId xmlns:a16="http://schemas.microsoft.com/office/drawing/2014/main" xmlns="" id="{D2DE58FE-A8AF-4AF5-9B30-A0CB62FF70E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83" name="Text Box 3">
          <a:extLst>
            <a:ext uri="{FF2B5EF4-FFF2-40B4-BE49-F238E27FC236}">
              <a16:creationId xmlns:a16="http://schemas.microsoft.com/office/drawing/2014/main" xmlns="" id="{E9EE4858-863F-4700-85C5-0C0CCF291F2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84" name="Text Box 3">
          <a:extLst>
            <a:ext uri="{FF2B5EF4-FFF2-40B4-BE49-F238E27FC236}">
              <a16:creationId xmlns:a16="http://schemas.microsoft.com/office/drawing/2014/main" xmlns="" id="{A1A6B1CD-1864-4052-BAF8-B7501445C00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4685" name="Text Box 3">
          <a:extLst>
            <a:ext uri="{FF2B5EF4-FFF2-40B4-BE49-F238E27FC236}">
              <a16:creationId xmlns:a16="http://schemas.microsoft.com/office/drawing/2014/main" xmlns="" id="{30F79953-ED3E-44ED-AC42-DAF4D2E4200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686" name="Text Box 3">
          <a:extLst>
            <a:ext uri="{FF2B5EF4-FFF2-40B4-BE49-F238E27FC236}">
              <a16:creationId xmlns:a16="http://schemas.microsoft.com/office/drawing/2014/main" xmlns="" id="{6A913285-00CF-4233-BC1D-4A32680A3B0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687" name="Text Box 3">
          <a:extLst>
            <a:ext uri="{FF2B5EF4-FFF2-40B4-BE49-F238E27FC236}">
              <a16:creationId xmlns:a16="http://schemas.microsoft.com/office/drawing/2014/main" xmlns="" id="{4E8B5BCD-B715-4808-8E7F-F2BF7BAFFED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688" name="Text Box 3">
          <a:extLst>
            <a:ext uri="{FF2B5EF4-FFF2-40B4-BE49-F238E27FC236}">
              <a16:creationId xmlns:a16="http://schemas.microsoft.com/office/drawing/2014/main" xmlns="" id="{6B2334FE-9F74-4272-91C7-5CC389FA1B1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689" name="Text Box 3">
          <a:extLst>
            <a:ext uri="{FF2B5EF4-FFF2-40B4-BE49-F238E27FC236}">
              <a16:creationId xmlns:a16="http://schemas.microsoft.com/office/drawing/2014/main" xmlns="" id="{9026171D-9012-421C-9B97-8C23268A477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690" name="Text Box 3">
          <a:extLst>
            <a:ext uri="{FF2B5EF4-FFF2-40B4-BE49-F238E27FC236}">
              <a16:creationId xmlns:a16="http://schemas.microsoft.com/office/drawing/2014/main" xmlns="" id="{8AFA42CA-1316-4A16-BF9D-41D14CE2ED8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691" name="Text Box 3">
          <a:extLst>
            <a:ext uri="{FF2B5EF4-FFF2-40B4-BE49-F238E27FC236}">
              <a16:creationId xmlns:a16="http://schemas.microsoft.com/office/drawing/2014/main" xmlns="" id="{5B52E0BE-D3DC-4E6E-8BBF-17081548039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692" name="Text Box 3">
          <a:extLst>
            <a:ext uri="{FF2B5EF4-FFF2-40B4-BE49-F238E27FC236}">
              <a16:creationId xmlns:a16="http://schemas.microsoft.com/office/drawing/2014/main" xmlns="" id="{E43BCE35-9519-4FDD-9C5C-1CF16CFEE59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693" name="Text Box 3">
          <a:extLst>
            <a:ext uri="{FF2B5EF4-FFF2-40B4-BE49-F238E27FC236}">
              <a16:creationId xmlns:a16="http://schemas.microsoft.com/office/drawing/2014/main" xmlns="" id="{5F93F51D-FC5B-4F28-A3CD-F20845FBEE2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694" name="Text Box 3">
          <a:extLst>
            <a:ext uri="{FF2B5EF4-FFF2-40B4-BE49-F238E27FC236}">
              <a16:creationId xmlns:a16="http://schemas.microsoft.com/office/drawing/2014/main" xmlns="" id="{E526B5CE-5717-4AFF-8837-329AE9BE3F0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695" name="Text Box 3">
          <a:extLst>
            <a:ext uri="{FF2B5EF4-FFF2-40B4-BE49-F238E27FC236}">
              <a16:creationId xmlns:a16="http://schemas.microsoft.com/office/drawing/2014/main" xmlns="" id="{5596FC9F-BCB6-443F-AA2F-992F88B72DB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696" name="Text Box 3">
          <a:extLst>
            <a:ext uri="{FF2B5EF4-FFF2-40B4-BE49-F238E27FC236}">
              <a16:creationId xmlns:a16="http://schemas.microsoft.com/office/drawing/2014/main" xmlns="" id="{BC19BE3D-E40F-4D1C-9089-39A996CE670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697" name="Text Box 3">
          <a:extLst>
            <a:ext uri="{FF2B5EF4-FFF2-40B4-BE49-F238E27FC236}">
              <a16:creationId xmlns:a16="http://schemas.microsoft.com/office/drawing/2014/main" xmlns="" id="{9F490BC0-C674-4D66-9DE4-E5A3D67918A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698" name="Text Box 3">
          <a:extLst>
            <a:ext uri="{FF2B5EF4-FFF2-40B4-BE49-F238E27FC236}">
              <a16:creationId xmlns:a16="http://schemas.microsoft.com/office/drawing/2014/main" xmlns="" id="{C17B8E3B-597E-4CBB-B030-0869D750A6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699" name="Text Box 3">
          <a:extLst>
            <a:ext uri="{FF2B5EF4-FFF2-40B4-BE49-F238E27FC236}">
              <a16:creationId xmlns:a16="http://schemas.microsoft.com/office/drawing/2014/main" xmlns="" id="{DA0361A3-DB19-46F0-AB38-74772C3990B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00" name="Text Box 3">
          <a:extLst>
            <a:ext uri="{FF2B5EF4-FFF2-40B4-BE49-F238E27FC236}">
              <a16:creationId xmlns:a16="http://schemas.microsoft.com/office/drawing/2014/main" xmlns="" id="{B6036EB1-008E-48D5-B61B-DDB73371DAC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01" name="Text Box 3">
          <a:extLst>
            <a:ext uri="{FF2B5EF4-FFF2-40B4-BE49-F238E27FC236}">
              <a16:creationId xmlns:a16="http://schemas.microsoft.com/office/drawing/2014/main" xmlns="" id="{2FD56A97-4DA8-47B7-AACA-12A5705A482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02" name="Text Box 3">
          <a:extLst>
            <a:ext uri="{FF2B5EF4-FFF2-40B4-BE49-F238E27FC236}">
              <a16:creationId xmlns:a16="http://schemas.microsoft.com/office/drawing/2014/main" xmlns="" id="{ACE959C0-2CDE-4C9E-8245-DFD33C42F4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03" name="Text Box 3">
          <a:extLst>
            <a:ext uri="{FF2B5EF4-FFF2-40B4-BE49-F238E27FC236}">
              <a16:creationId xmlns:a16="http://schemas.microsoft.com/office/drawing/2014/main" xmlns="" id="{855D0C6B-892D-4650-8541-F3E8DC7C297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04" name="Text Box 3">
          <a:extLst>
            <a:ext uri="{FF2B5EF4-FFF2-40B4-BE49-F238E27FC236}">
              <a16:creationId xmlns:a16="http://schemas.microsoft.com/office/drawing/2014/main" xmlns="" id="{1583342E-5683-4EEB-BD18-A0E1990A26E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05" name="Text Box 3">
          <a:extLst>
            <a:ext uri="{FF2B5EF4-FFF2-40B4-BE49-F238E27FC236}">
              <a16:creationId xmlns:a16="http://schemas.microsoft.com/office/drawing/2014/main" xmlns="" id="{2850A791-1DA8-4959-B195-B331875CEA3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06" name="Text Box 3">
          <a:extLst>
            <a:ext uri="{FF2B5EF4-FFF2-40B4-BE49-F238E27FC236}">
              <a16:creationId xmlns:a16="http://schemas.microsoft.com/office/drawing/2014/main" xmlns="" id="{9FDBBD0C-BE86-418B-878D-E142CFE1C72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07" name="Text Box 3">
          <a:extLst>
            <a:ext uri="{FF2B5EF4-FFF2-40B4-BE49-F238E27FC236}">
              <a16:creationId xmlns:a16="http://schemas.microsoft.com/office/drawing/2014/main" xmlns="" id="{FC779543-A167-41B2-A60E-12AECB656D5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08" name="Text Box 3">
          <a:extLst>
            <a:ext uri="{FF2B5EF4-FFF2-40B4-BE49-F238E27FC236}">
              <a16:creationId xmlns:a16="http://schemas.microsoft.com/office/drawing/2014/main" xmlns="" id="{7DF9E065-8D71-48A6-8E13-AC5180A1DC4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09" name="Text Box 3">
          <a:extLst>
            <a:ext uri="{FF2B5EF4-FFF2-40B4-BE49-F238E27FC236}">
              <a16:creationId xmlns:a16="http://schemas.microsoft.com/office/drawing/2014/main" xmlns="" id="{28A77271-C21B-44C5-BAFC-C7E71849182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10" name="Text Box 3">
          <a:extLst>
            <a:ext uri="{FF2B5EF4-FFF2-40B4-BE49-F238E27FC236}">
              <a16:creationId xmlns:a16="http://schemas.microsoft.com/office/drawing/2014/main" xmlns="" id="{E156179A-0B29-43A8-A8BE-E8162343BA7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11" name="Text Box 3">
          <a:extLst>
            <a:ext uri="{FF2B5EF4-FFF2-40B4-BE49-F238E27FC236}">
              <a16:creationId xmlns:a16="http://schemas.microsoft.com/office/drawing/2014/main" xmlns="" id="{21999FBD-A223-47A1-A887-7A715BAC5E6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12" name="Text Box 3">
          <a:extLst>
            <a:ext uri="{FF2B5EF4-FFF2-40B4-BE49-F238E27FC236}">
              <a16:creationId xmlns:a16="http://schemas.microsoft.com/office/drawing/2014/main" xmlns="" id="{697FE12A-66C0-4BD9-9FC8-7AF5D2152BF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13" name="Text Box 3">
          <a:extLst>
            <a:ext uri="{FF2B5EF4-FFF2-40B4-BE49-F238E27FC236}">
              <a16:creationId xmlns:a16="http://schemas.microsoft.com/office/drawing/2014/main" xmlns="" id="{775EBB3A-844C-43A7-A1F1-88F661534FF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14" name="Text Box 3">
          <a:extLst>
            <a:ext uri="{FF2B5EF4-FFF2-40B4-BE49-F238E27FC236}">
              <a16:creationId xmlns:a16="http://schemas.microsoft.com/office/drawing/2014/main" xmlns="" id="{FF280AAD-C31B-4713-8FA7-3F0C0F149D2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15" name="Text Box 3">
          <a:extLst>
            <a:ext uri="{FF2B5EF4-FFF2-40B4-BE49-F238E27FC236}">
              <a16:creationId xmlns:a16="http://schemas.microsoft.com/office/drawing/2014/main" xmlns="" id="{C868AE18-CE15-46D7-9F4E-2D523415E08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16" name="Text Box 3">
          <a:extLst>
            <a:ext uri="{FF2B5EF4-FFF2-40B4-BE49-F238E27FC236}">
              <a16:creationId xmlns:a16="http://schemas.microsoft.com/office/drawing/2014/main" xmlns="" id="{3EE430D2-23B9-43F5-947D-45CD323A32D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17" name="Text Box 3">
          <a:extLst>
            <a:ext uri="{FF2B5EF4-FFF2-40B4-BE49-F238E27FC236}">
              <a16:creationId xmlns:a16="http://schemas.microsoft.com/office/drawing/2014/main" xmlns="" id="{CE8110C9-5118-4743-B898-96A9CE329D6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18" name="Text Box 3">
          <a:extLst>
            <a:ext uri="{FF2B5EF4-FFF2-40B4-BE49-F238E27FC236}">
              <a16:creationId xmlns:a16="http://schemas.microsoft.com/office/drawing/2014/main" xmlns="" id="{22A2209A-EA38-4F10-9CB8-698A8140438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19" name="Text Box 3">
          <a:extLst>
            <a:ext uri="{FF2B5EF4-FFF2-40B4-BE49-F238E27FC236}">
              <a16:creationId xmlns:a16="http://schemas.microsoft.com/office/drawing/2014/main" xmlns="" id="{D23CB5BD-333C-4403-8C3D-B00E32880CE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20" name="Text Box 3">
          <a:extLst>
            <a:ext uri="{FF2B5EF4-FFF2-40B4-BE49-F238E27FC236}">
              <a16:creationId xmlns:a16="http://schemas.microsoft.com/office/drawing/2014/main" xmlns="" id="{00CA6DB5-DFD5-44BD-9848-89D08DCBB3E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21" name="Text Box 3">
          <a:extLst>
            <a:ext uri="{FF2B5EF4-FFF2-40B4-BE49-F238E27FC236}">
              <a16:creationId xmlns:a16="http://schemas.microsoft.com/office/drawing/2014/main" xmlns="" id="{BD884FDF-A9AA-4584-91D4-779B918E533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22" name="Text Box 3">
          <a:extLst>
            <a:ext uri="{FF2B5EF4-FFF2-40B4-BE49-F238E27FC236}">
              <a16:creationId xmlns:a16="http://schemas.microsoft.com/office/drawing/2014/main" xmlns="" id="{F01E0CD5-A19E-4604-A70D-D7BB3044BFF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23" name="Text Box 3">
          <a:extLst>
            <a:ext uri="{FF2B5EF4-FFF2-40B4-BE49-F238E27FC236}">
              <a16:creationId xmlns:a16="http://schemas.microsoft.com/office/drawing/2014/main" xmlns="" id="{227D96BA-1C27-4D2E-88FC-256AC52E53C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24" name="Text Box 3">
          <a:extLst>
            <a:ext uri="{FF2B5EF4-FFF2-40B4-BE49-F238E27FC236}">
              <a16:creationId xmlns:a16="http://schemas.microsoft.com/office/drawing/2014/main" xmlns="" id="{DA65A755-9054-4CD2-B3BD-0C5B61BC03F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25" name="Text Box 3">
          <a:extLst>
            <a:ext uri="{FF2B5EF4-FFF2-40B4-BE49-F238E27FC236}">
              <a16:creationId xmlns:a16="http://schemas.microsoft.com/office/drawing/2014/main" xmlns="" id="{1434A8BD-C439-4323-900D-E7E1067267D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26" name="Text Box 3">
          <a:extLst>
            <a:ext uri="{FF2B5EF4-FFF2-40B4-BE49-F238E27FC236}">
              <a16:creationId xmlns:a16="http://schemas.microsoft.com/office/drawing/2014/main" xmlns="" id="{BDE212DD-B982-4CE8-8AD2-0CB039C8533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27" name="Text Box 3">
          <a:extLst>
            <a:ext uri="{FF2B5EF4-FFF2-40B4-BE49-F238E27FC236}">
              <a16:creationId xmlns:a16="http://schemas.microsoft.com/office/drawing/2014/main" xmlns="" id="{E4760628-BEF2-4F93-A66D-FDE8A9424FE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28" name="Text Box 3">
          <a:extLst>
            <a:ext uri="{FF2B5EF4-FFF2-40B4-BE49-F238E27FC236}">
              <a16:creationId xmlns:a16="http://schemas.microsoft.com/office/drawing/2014/main" xmlns="" id="{6DE9380B-25C8-4898-A0F7-5E0DCFFF40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29" name="Text Box 3">
          <a:extLst>
            <a:ext uri="{FF2B5EF4-FFF2-40B4-BE49-F238E27FC236}">
              <a16:creationId xmlns:a16="http://schemas.microsoft.com/office/drawing/2014/main" xmlns="" id="{E4B1A0F3-EAA1-43D7-A6B8-01DBB9A67C8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30" name="Text Box 3">
          <a:extLst>
            <a:ext uri="{FF2B5EF4-FFF2-40B4-BE49-F238E27FC236}">
              <a16:creationId xmlns:a16="http://schemas.microsoft.com/office/drawing/2014/main" xmlns="" id="{2F987023-700C-4D7D-B89F-E02642BA194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31" name="Text Box 3">
          <a:extLst>
            <a:ext uri="{FF2B5EF4-FFF2-40B4-BE49-F238E27FC236}">
              <a16:creationId xmlns:a16="http://schemas.microsoft.com/office/drawing/2014/main" xmlns="" id="{5757B55C-6418-430A-94DD-C754EBE34BB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32" name="Text Box 3">
          <a:extLst>
            <a:ext uri="{FF2B5EF4-FFF2-40B4-BE49-F238E27FC236}">
              <a16:creationId xmlns:a16="http://schemas.microsoft.com/office/drawing/2014/main" xmlns="" id="{2B7FBF81-6653-4EBF-99AD-BD91B3A297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33" name="Text Box 3">
          <a:extLst>
            <a:ext uri="{FF2B5EF4-FFF2-40B4-BE49-F238E27FC236}">
              <a16:creationId xmlns:a16="http://schemas.microsoft.com/office/drawing/2014/main" xmlns="" id="{E0DAF500-1F5C-49D5-B276-3DF59A64D92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34" name="Text Box 3">
          <a:extLst>
            <a:ext uri="{FF2B5EF4-FFF2-40B4-BE49-F238E27FC236}">
              <a16:creationId xmlns:a16="http://schemas.microsoft.com/office/drawing/2014/main" xmlns="" id="{9A842880-B336-4392-9C41-186F1A48421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35" name="Text Box 3">
          <a:extLst>
            <a:ext uri="{FF2B5EF4-FFF2-40B4-BE49-F238E27FC236}">
              <a16:creationId xmlns:a16="http://schemas.microsoft.com/office/drawing/2014/main" xmlns="" id="{ADF6BB4B-D03C-49D1-80E2-AC3E3BEB9F1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36" name="Text Box 3">
          <a:extLst>
            <a:ext uri="{FF2B5EF4-FFF2-40B4-BE49-F238E27FC236}">
              <a16:creationId xmlns:a16="http://schemas.microsoft.com/office/drawing/2014/main" xmlns="" id="{E4D23C49-D0B7-40EC-9834-9CAFF1AEA58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37" name="Text Box 3">
          <a:extLst>
            <a:ext uri="{FF2B5EF4-FFF2-40B4-BE49-F238E27FC236}">
              <a16:creationId xmlns:a16="http://schemas.microsoft.com/office/drawing/2014/main" xmlns="" id="{ABEAB9D2-AFCF-4B2F-A6EF-70E18710073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38" name="Text Box 3">
          <a:extLst>
            <a:ext uri="{FF2B5EF4-FFF2-40B4-BE49-F238E27FC236}">
              <a16:creationId xmlns:a16="http://schemas.microsoft.com/office/drawing/2014/main" xmlns="" id="{DBCF7756-AF46-4DFD-9F3F-9CEE65F4A8E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39" name="Text Box 3">
          <a:extLst>
            <a:ext uri="{FF2B5EF4-FFF2-40B4-BE49-F238E27FC236}">
              <a16:creationId xmlns:a16="http://schemas.microsoft.com/office/drawing/2014/main" xmlns="" id="{859CE63B-A484-4BCC-8BA8-BFB4A71516C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40" name="Text Box 3">
          <a:extLst>
            <a:ext uri="{FF2B5EF4-FFF2-40B4-BE49-F238E27FC236}">
              <a16:creationId xmlns:a16="http://schemas.microsoft.com/office/drawing/2014/main" xmlns="" id="{ABE2DC20-1131-4BF7-8CFA-F104D7764BF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41" name="Text Box 3">
          <a:extLst>
            <a:ext uri="{FF2B5EF4-FFF2-40B4-BE49-F238E27FC236}">
              <a16:creationId xmlns:a16="http://schemas.microsoft.com/office/drawing/2014/main" xmlns="" id="{AF59A2F7-B245-4C3E-999F-0B4834D6C8F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42" name="Text Box 3">
          <a:extLst>
            <a:ext uri="{FF2B5EF4-FFF2-40B4-BE49-F238E27FC236}">
              <a16:creationId xmlns:a16="http://schemas.microsoft.com/office/drawing/2014/main" xmlns="" id="{560D7C87-3D46-40B0-AD0E-A8365C8852F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43" name="Text Box 3">
          <a:extLst>
            <a:ext uri="{FF2B5EF4-FFF2-40B4-BE49-F238E27FC236}">
              <a16:creationId xmlns:a16="http://schemas.microsoft.com/office/drawing/2014/main" xmlns="" id="{D6D0C1BC-3E27-4899-A555-3DB63B1751C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44" name="Text Box 3">
          <a:extLst>
            <a:ext uri="{FF2B5EF4-FFF2-40B4-BE49-F238E27FC236}">
              <a16:creationId xmlns:a16="http://schemas.microsoft.com/office/drawing/2014/main" xmlns="" id="{C713C880-F3F1-4D89-A7E9-3BB23443726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45" name="Text Box 3">
          <a:extLst>
            <a:ext uri="{FF2B5EF4-FFF2-40B4-BE49-F238E27FC236}">
              <a16:creationId xmlns:a16="http://schemas.microsoft.com/office/drawing/2014/main" xmlns="" id="{A8A4CCD5-AC14-4221-8439-3479CEEC6D2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46" name="Text Box 3">
          <a:extLst>
            <a:ext uri="{FF2B5EF4-FFF2-40B4-BE49-F238E27FC236}">
              <a16:creationId xmlns:a16="http://schemas.microsoft.com/office/drawing/2014/main" xmlns="" id="{B461CB4E-04D4-4126-B7A8-659CA82CE5C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47" name="Text Box 3">
          <a:extLst>
            <a:ext uri="{FF2B5EF4-FFF2-40B4-BE49-F238E27FC236}">
              <a16:creationId xmlns:a16="http://schemas.microsoft.com/office/drawing/2014/main" xmlns="" id="{0253D50C-34EE-4BAD-BBF0-DDF7A3C4A85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4748" name="Text Box 3">
          <a:extLst>
            <a:ext uri="{FF2B5EF4-FFF2-40B4-BE49-F238E27FC236}">
              <a16:creationId xmlns:a16="http://schemas.microsoft.com/office/drawing/2014/main" xmlns="" id="{074A9F43-23A2-481D-AFFD-442C31A0F6F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49" name="Text Box 3">
          <a:extLst>
            <a:ext uri="{FF2B5EF4-FFF2-40B4-BE49-F238E27FC236}">
              <a16:creationId xmlns:a16="http://schemas.microsoft.com/office/drawing/2014/main" xmlns="" id="{04A1B1A3-B975-4EA2-8B54-B8D8D23FE9B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4750" name="Text Box 3">
          <a:extLst>
            <a:ext uri="{FF2B5EF4-FFF2-40B4-BE49-F238E27FC236}">
              <a16:creationId xmlns:a16="http://schemas.microsoft.com/office/drawing/2014/main" xmlns="" id="{00ADE732-0904-4306-B71E-73AF5403AB2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481" name="Text Box 3">
          <a:extLst>
            <a:ext uri="{FF2B5EF4-FFF2-40B4-BE49-F238E27FC236}">
              <a16:creationId xmlns:a16="http://schemas.microsoft.com/office/drawing/2014/main" xmlns="" id="{3BA3B263-B4E2-42CF-A09B-23CF46C7708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482" name="Text Box 3">
          <a:extLst>
            <a:ext uri="{FF2B5EF4-FFF2-40B4-BE49-F238E27FC236}">
              <a16:creationId xmlns:a16="http://schemas.microsoft.com/office/drawing/2014/main" xmlns="" id="{E2C0B5E9-BA6B-4325-BF14-48932AEF902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483" name="Text Box 3">
          <a:extLst>
            <a:ext uri="{FF2B5EF4-FFF2-40B4-BE49-F238E27FC236}">
              <a16:creationId xmlns:a16="http://schemas.microsoft.com/office/drawing/2014/main" xmlns="" id="{B2DF4376-303D-4809-8462-9FE4F6C5BCD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484" name="Text Box 3">
          <a:extLst>
            <a:ext uri="{FF2B5EF4-FFF2-40B4-BE49-F238E27FC236}">
              <a16:creationId xmlns:a16="http://schemas.microsoft.com/office/drawing/2014/main" xmlns="" id="{F9D00673-E0AF-440D-B612-ACA77641CD8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485" name="Text Box 3">
          <a:extLst>
            <a:ext uri="{FF2B5EF4-FFF2-40B4-BE49-F238E27FC236}">
              <a16:creationId xmlns:a16="http://schemas.microsoft.com/office/drawing/2014/main" xmlns="" id="{796AE01B-3150-45D9-98B5-CB5942C4DE8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486" name="Text Box 3">
          <a:extLst>
            <a:ext uri="{FF2B5EF4-FFF2-40B4-BE49-F238E27FC236}">
              <a16:creationId xmlns:a16="http://schemas.microsoft.com/office/drawing/2014/main" xmlns="" id="{90DF8737-E2EA-475F-B646-7C47E005CC2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487" name="Text Box 3">
          <a:extLst>
            <a:ext uri="{FF2B5EF4-FFF2-40B4-BE49-F238E27FC236}">
              <a16:creationId xmlns:a16="http://schemas.microsoft.com/office/drawing/2014/main" xmlns="" id="{F8B7AC09-98BB-46C9-AEFD-1BDD6D41FCF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488" name="Text Box 3">
          <a:extLst>
            <a:ext uri="{FF2B5EF4-FFF2-40B4-BE49-F238E27FC236}">
              <a16:creationId xmlns:a16="http://schemas.microsoft.com/office/drawing/2014/main" xmlns="" id="{DE8BD1E2-957F-4908-8939-574F8764A20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489" name="Text Box 3">
          <a:extLst>
            <a:ext uri="{FF2B5EF4-FFF2-40B4-BE49-F238E27FC236}">
              <a16:creationId xmlns:a16="http://schemas.microsoft.com/office/drawing/2014/main" xmlns="" id="{758E5F37-B5F8-43E9-8D91-50DE0847320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490" name="Text Box 3">
          <a:extLst>
            <a:ext uri="{FF2B5EF4-FFF2-40B4-BE49-F238E27FC236}">
              <a16:creationId xmlns:a16="http://schemas.microsoft.com/office/drawing/2014/main" xmlns="" id="{336D6F60-67F7-4B08-B458-BCAF8CB8E51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491" name="Text Box 3">
          <a:extLst>
            <a:ext uri="{FF2B5EF4-FFF2-40B4-BE49-F238E27FC236}">
              <a16:creationId xmlns:a16="http://schemas.microsoft.com/office/drawing/2014/main" xmlns="" id="{636C7105-492D-4BB5-9566-615E12E3862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492" name="Text Box 3">
          <a:extLst>
            <a:ext uri="{FF2B5EF4-FFF2-40B4-BE49-F238E27FC236}">
              <a16:creationId xmlns:a16="http://schemas.microsoft.com/office/drawing/2014/main" xmlns="" id="{C58B97DF-C476-466D-A351-703EB91E723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493" name="Text Box 3">
          <a:extLst>
            <a:ext uri="{FF2B5EF4-FFF2-40B4-BE49-F238E27FC236}">
              <a16:creationId xmlns:a16="http://schemas.microsoft.com/office/drawing/2014/main" xmlns="" id="{6B9AA546-64E1-46F9-B3C2-44E262C3EF6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494" name="Text Box 3">
          <a:extLst>
            <a:ext uri="{FF2B5EF4-FFF2-40B4-BE49-F238E27FC236}">
              <a16:creationId xmlns:a16="http://schemas.microsoft.com/office/drawing/2014/main" xmlns="" id="{259F8D23-A3FA-4AA9-979B-0F8122D6654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495" name="Text Box 3">
          <a:extLst>
            <a:ext uri="{FF2B5EF4-FFF2-40B4-BE49-F238E27FC236}">
              <a16:creationId xmlns:a16="http://schemas.microsoft.com/office/drawing/2014/main" xmlns="" id="{1FDD3F85-5E5C-4004-A955-204377315B5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496" name="Text Box 3">
          <a:extLst>
            <a:ext uri="{FF2B5EF4-FFF2-40B4-BE49-F238E27FC236}">
              <a16:creationId xmlns:a16="http://schemas.microsoft.com/office/drawing/2014/main" xmlns="" id="{75AD617C-DBD6-4A0A-9B08-DE63E098820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497" name="Text Box 3">
          <a:extLst>
            <a:ext uri="{FF2B5EF4-FFF2-40B4-BE49-F238E27FC236}">
              <a16:creationId xmlns:a16="http://schemas.microsoft.com/office/drawing/2014/main" xmlns="" id="{600904FB-11D4-4C40-875B-5520827E1D8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498" name="Text Box 3">
          <a:extLst>
            <a:ext uri="{FF2B5EF4-FFF2-40B4-BE49-F238E27FC236}">
              <a16:creationId xmlns:a16="http://schemas.microsoft.com/office/drawing/2014/main" xmlns="" id="{7FE8683F-3484-46C2-82B8-3FB56ABA93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499" name="Text Box 3">
          <a:extLst>
            <a:ext uri="{FF2B5EF4-FFF2-40B4-BE49-F238E27FC236}">
              <a16:creationId xmlns:a16="http://schemas.microsoft.com/office/drawing/2014/main" xmlns="" id="{5D32EAAC-61EF-4602-9476-8F8797AF085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00" name="Text Box 3">
          <a:extLst>
            <a:ext uri="{FF2B5EF4-FFF2-40B4-BE49-F238E27FC236}">
              <a16:creationId xmlns:a16="http://schemas.microsoft.com/office/drawing/2014/main" xmlns="" id="{809B1289-4399-48B3-B6F7-CB9D9354953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01" name="Text Box 3">
          <a:extLst>
            <a:ext uri="{FF2B5EF4-FFF2-40B4-BE49-F238E27FC236}">
              <a16:creationId xmlns:a16="http://schemas.microsoft.com/office/drawing/2014/main" xmlns="" id="{7C02394C-9772-47CC-ADE0-D42E02851FB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02" name="Text Box 3">
          <a:extLst>
            <a:ext uri="{FF2B5EF4-FFF2-40B4-BE49-F238E27FC236}">
              <a16:creationId xmlns:a16="http://schemas.microsoft.com/office/drawing/2014/main" xmlns="" id="{FDA90DA6-1589-4800-B976-CE36BF2A133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503" name="Text Box 3">
          <a:extLst>
            <a:ext uri="{FF2B5EF4-FFF2-40B4-BE49-F238E27FC236}">
              <a16:creationId xmlns:a16="http://schemas.microsoft.com/office/drawing/2014/main" xmlns="" id="{4A02D18C-B71D-4A9A-AD4A-4E01F915BBC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504" name="Text Box 3">
          <a:extLst>
            <a:ext uri="{FF2B5EF4-FFF2-40B4-BE49-F238E27FC236}">
              <a16:creationId xmlns:a16="http://schemas.microsoft.com/office/drawing/2014/main" xmlns="" id="{B4DAF74B-11E0-435D-ACBA-023D3E919A4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505" name="Text Box 3">
          <a:extLst>
            <a:ext uri="{FF2B5EF4-FFF2-40B4-BE49-F238E27FC236}">
              <a16:creationId xmlns:a16="http://schemas.microsoft.com/office/drawing/2014/main" xmlns="" id="{4D9787F3-91A3-4B6F-86FC-6DC37B07BD9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506" name="Text Box 3">
          <a:extLst>
            <a:ext uri="{FF2B5EF4-FFF2-40B4-BE49-F238E27FC236}">
              <a16:creationId xmlns:a16="http://schemas.microsoft.com/office/drawing/2014/main" xmlns="" id="{DABCB420-B798-4F21-90C4-8AD57360F0B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507" name="Text Box 3">
          <a:extLst>
            <a:ext uri="{FF2B5EF4-FFF2-40B4-BE49-F238E27FC236}">
              <a16:creationId xmlns:a16="http://schemas.microsoft.com/office/drawing/2014/main" xmlns="" id="{1CBA6304-78A1-4574-B4FF-C298D3BC298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508" name="Text Box 3">
          <a:extLst>
            <a:ext uri="{FF2B5EF4-FFF2-40B4-BE49-F238E27FC236}">
              <a16:creationId xmlns:a16="http://schemas.microsoft.com/office/drawing/2014/main" xmlns="" id="{02D1D08D-90F0-4752-90BE-83343B33EC8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509" name="Text Box 3">
          <a:extLst>
            <a:ext uri="{FF2B5EF4-FFF2-40B4-BE49-F238E27FC236}">
              <a16:creationId xmlns:a16="http://schemas.microsoft.com/office/drawing/2014/main" xmlns="" id="{62CA4046-5F38-4463-86B5-5DE0DD064E4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510" name="Text Box 3">
          <a:extLst>
            <a:ext uri="{FF2B5EF4-FFF2-40B4-BE49-F238E27FC236}">
              <a16:creationId xmlns:a16="http://schemas.microsoft.com/office/drawing/2014/main" xmlns="" id="{3BC7F7EA-4FAD-4767-BBD4-E12DBC309A0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511" name="Text Box 3">
          <a:extLst>
            <a:ext uri="{FF2B5EF4-FFF2-40B4-BE49-F238E27FC236}">
              <a16:creationId xmlns:a16="http://schemas.microsoft.com/office/drawing/2014/main" xmlns="" id="{A571ED10-7278-451B-9D62-F87D14A7667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512" name="Text Box 3">
          <a:extLst>
            <a:ext uri="{FF2B5EF4-FFF2-40B4-BE49-F238E27FC236}">
              <a16:creationId xmlns:a16="http://schemas.microsoft.com/office/drawing/2014/main" xmlns="" id="{60981B18-AFD0-463C-9A14-DF1C354652A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513" name="Text Box 3">
          <a:extLst>
            <a:ext uri="{FF2B5EF4-FFF2-40B4-BE49-F238E27FC236}">
              <a16:creationId xmlns:a16="http://schemas.microsoft.com/office/drawing/2014/main" xmlns="" id="{8EAF65DB-A853-4B5C-A704-917A1ECF96E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514" name="Text Box 3">
          <a:extLst>
            <a:ext uri="{FF2B5EF4-FFF2-40B4-BE49-F238E27FC236}">
              <a16:creationId xmlns:a16="http://schemas.microsoft.com/office/drawing/2014/main" xmlns="" id="{8DCB925E-CA00-45AB-8815-E552EFB097D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515" name="Text Box 3">
          <a:extLst>
            <a:ext uri="{FF2B5EF4-FFF2-40B4-BE49-F238E27FC236}">
              <a16:creationId xmlns:a16="http://schemas.microsoft.com/office/drawing/2014/main" xmlns="" id="{2389BA17-367A-4156-B72E-C49DD84320C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16" name="Text Box 3">
          <a:extLst>
            <a:ext uri="{FF2B5EF4-FFF2-40B4-BE49-F238E27FC236}">
              <a16:creationId xmlns:a16="http://schemas.microsoft.com/office/drawing/2014/main" xmlns="" id="{16537D22-7705-4BAC-AEEB-E3594E37B9B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17" name="Text Box 3">
          <a:extLst>
            <a:ext uri="{FF2B5EF4-FFF2-40B4-BE49-F238E27FC236}">
              <a16:creationId xmlns:a16="http://schemas.microsoft.com/office/drawing/2014/main" xmlns="" id="{5DB3703D-CD09-42C5-A37D-9359552A9EC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18" name="Text Box 3">
          <a:extLst>
            <a:ext uri="{FF2B5EF4-FFF2-40B4-BE49-F238E27FC236}">
              <a16:creationId xmlns:a16="http://schemas.microsoft.com/office/drawing/2014/main" xmlns="" id="{554EFDAA-2FDB-41FF-BC93-A7AF9658075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19" name="Text Box 3">
          <a:extLst>
            <a:ext uri="{FF2B5EF4-FFF2-40B4-BE49-F238E27FC236}">
              <a16:creationId xmlns:a16="http://schemas.microsoft.com/office/drawing/2014/main" xmlns="" id="{A51C3683-7C2D-4673-A028-1B3908E1024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20" name="Text Box 3">
          <a:extLst>
            <a:ext uri="{FF2B5EF4-FFF2-40B4-BE49-F238E27FC236}">
              <a16:creationId xmlns:a16="http://schemas.microsoft.com/office/drawing/2014/main" xmlns="" id="{52579E3D-6B7C-4C8C-8778-3541A31F8B1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21" name="Text Box 3">
          <a:extLst>
            <a:ext uri="{FF2B5EF4-FFF2-40B4-BE49-F238E27FC236}">
              <a16:creationId xmlns:a16="http://schemas.microsoft.com/office/drawing/2014/main" xmlns="" id="{3D86B69B-3EA1-40B6-A490-7C5DE994D33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22" name="Text Box 3">
          <a:extLst>
            <a:ext uri="{FF2B5EF4-FFF2-40B4-BE49-F238E27FC236}">
              <a16:creationId xmlns:a16="http://schemas.microsoft.com/office/drawing/2014/main" xmlns="" id="{633B4925-4F2B-4622-89AE-38F900A12DD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23" name="Text Box 3">
          <a:extLst>
            <a:ext uri="{FF2B5EF4-FFF2-40B4-BE49-F238E27FC236}">
              <a16:creationId xmlns:a16="http://schemas.microsoft.com/office/drawing/2014/main" xmlns="" id="{FFE21035-2372-40FE-9A78-2A8BD7AB623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24" name="Text Box 3">
          <a:extLst>
            <a:ext uri="{FF2B5EF4-FFF2-40B4-BE49-F238E27FC236}">
              <a16:creationId xmlns:a16="http://schemas.microsoft.com/office/drawing/2014/main" xmlns="" id="{C642FABB-14DB-4D4B-8490-9C43129A920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25" name="Text Box 3">
          <a:extLst>
            <a:ext uri="{FF2B5EF4-FFF2-40B4-BE49-F238E27FC236}">
              <a16:creationId xmlns:a16="http://schemas.microsoft.com/office/drawing/2014/main" xmlns="" id="{ADD9C661-FFBB-43E8-BD75-680953D017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26" name="Text Box 3">
          <a:extLst>
            <a:ext uri="{FF2B5EF4-FFF2-40B4-BE49-F238E27FC236}">
              <a16:creationId xmlns:a16="http://schemas.microsoft.com/office/drawing/2014/main" xmlns="" id="{2131EFCD-CB87-44DC-BE3E-08308DD4DAB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27" name="Text Box 3">
          <a:extLst>
            <a:ext uri="{FF2B5EF4-FFF2-40B4-BE49-F238E27FC236}">
              <a16:creationId xmlns:a16="http://schemas.microsoft.com/office/drawing/2014/main" xmlns="" id="{F536F01A-FCD2-46A4-90C7-A7EDEB6E7F0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28" name="Text Box 3">
          <a:extLst>
            <a:ext uri="{FF2B5EF4-FFF2-40B4-BE49-F238E27FC236}">
              <a16:creationId xmlns:a16="http://schemas.microsoft.com/office/drawing/2014/main" xmlns="" id="{138886B2-6130-48E2-A99C-AD675740A38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29" name="Text Box 3">
          <a:extLst>
            <a:ext uri="{FF2B5EF4-FFF2-40B4-BE49-F238E27FC236}">
              <a16:creationId xmlns:a16="http://schemas.microsoft.com/office/drawing/2014/main" xmlns="" id="{B0E356CA-EDE6-416F-AB90-2E71369813B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30" name="Text Box 3">
          <a:extLst>
            <a:ext uri="{FF2B5EF4-FFF2-40B4-BE49-F238E27FC236}">
              <a16:creationId xmlns:a16="http://schemas.microsoft.com/office/drawing/2014/main" xmlns="" id="{52403538-CF2C-4AD8-8374-74B55D25021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31" name="Text Box 3">
          <a:extLst>
            <a:ext uri="{FF2B5EF4-FFF2-40B4-BE49-F238E27FC236}">
              <a16:creationId xmlns:a16="http://schemas.microsoft.com/office/drawing/2014/main" xmlns="" id="{45226D04-D0BD-4A7D-922C-73F7CEA55A5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32" name="Text Box 3">
          <a:extLst>
            <a:ext uri="{FF2B5EF4-FFF2-40B4-BE49-F238E27FC236}">
              <a16:creationId xmlns:a16="http://schemas.microsoft.com/office/drawing/2014/main" xmlns="" id="{5D4BE384-670E-4A64-B5D6-8EB8D46C63E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33" name="Text Box 3">
          <a:extLst>
            <a:ext uri="{FF2B5EF4-FFF2-40B4-BE49-F238E27FC236}">
              <a16:creationId xmlns:a16="http://schemas.microsoft.com/office/drawing/2014/main" xmlns="" id="{35EBD0F3-E8A6-4B64-B21E-C226F8B097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34" name="Text Box 3">
          <a:extLst>
            <a:ext uri="{FF2B5EF4-FFF2-40B4-BE49-F238E27FC236}">
              <a16:creationId xmlns:a16="http://schemas.microsoft.com/office/drawing/2014/main" xmlns="" id="{A7F78002-7EE0-422E-85C6-CC2560AF7F4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35" name="Text Box 3">
          <a:extLst>
            <a:ext uri="{FF2B5EF4-FFF2-40B4-BE49-F238E27FC236}">
              <a16:creationId xmlns:a16="http://schemas.microsoft.com/office/drawing/2014/main" xmlns="" id="{1394E5CB-28D9-4B4C-A21B-6945288802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36" name="Text Box 3">
          <a:extLst>
            <a:ext uri="{FF2B5EF4-FFF2-40B4-BE49-F238E27FC236}">
              <a16:creationId xmlns:a16="http://schemas.microsoft.com/office/drawing/2014/main" xmlns="" id="{96980589-AB5C-4A9D-8BAD-FBEC82B02E1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37" name="Text Box 3">
          <a:extLst>
            <a:ext uri="{FF2B5EF4-FFF2-40B4-BE49-F238E27FC236}">
              <a16:creationId xmlns:a16="http://schemas.microsoft.com/office/drawing/2014/main" xmlns="" id="{C1FFC0D4-136B-4E76-AD58-57AF746A3E2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38" name="Text Box 3">
          <a:extLst>
            <a:ext uri="{FF2B5EF4-FFF2-40B4-BE49-F238E27FC236}">
              <a16:creationId xmlns:a16="http://schemas.microsoft.com/office/drawing/2014/main" xmlns="" id="{DE09FBF5-F098-4FF9-AFD4-15A1C0B11E4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39" name="Text Box 3">
          <a:extLst>
            <a:ext uri="{FF2B5EF4-FFF2-40B4-BE49-F238E27FC236}">
              <a16:creationId xmlns:a16="http://schemas.microsoft.com/office/drawing/2014/main" xmlns="" id="{911DFDFD-A50E-40F4-BDD9-64F68E1D824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40" name="Text Box 3">
          <a:extLst>
            <a:ext uri="{FF2B5EF4-FFF2-40B4-BE49-F238E27FC236}">
              <a16:creationId xmlns:a16="http://schemas.microsoft.com/office/drawing/2014/main" xmlns="" id="{D42B313C-F1F6-45C7-A0AD-F798BC36A23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41" name="Text Box 3">
          <a:extLst>
            <a:ext uri="{FF2B5EF4-FFF2-40B4-BE49-F238E27FC236}">
              <a16:creationId xmlns:a16="http://schemas.microsoft.com/office/drawing/2014/main" xmlns="" id="{4E589E77-9F69-4712-9EF2-8A02BDA0C5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42" name="Text Box 3">
          <a:extLst>
            <a:ext uri="{FF2B5EF4-FFF2-40B4-BE49-F238E27FC236}">
              <a16:creationId xmlns:a16="http://schemas.microsoft.com/office/drawing/2014/main" xmlns="" id="{FD249D5A-264E-4C2C-B4A4-684B4119B2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43" name="Text Box 3">
          <a:extLst>
            <a:ext uri="{FF2B5EF4-FFF2-40B4-BE49-F238E27FC236}">
              <a16:creationId xmlns:a16="http://schemas.microsoft.com/office/drawing/2014/main" xmlns="" id="{F1CB8CC0-A479-4E73-9C52-C56BB29740F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44" name="Text Box 3">
          <a:extLst>
            <a:ext uri="{FF2B5EF4-FFF2-40B4-BE49-F238E27FC236}">
              <a16:creationId xmlns:a16="http://schemas.microsoft.com/office/drawing/2014/main" xmlns="" id="{7632DCE2-51BB-4986-94FE-D0BADCB904D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45" name="Text Box 3">
          <a:extLst>
            <a:ext uri="{FF2B5EF4-FFF2-40B4-BE49-F238E27FC236}">
              <a16:creationId xmlns:a16="http://schemas.microsoft.com/office/drawing/2014/main" xmlns="" id="{54D1DFCB-BA7B-4CD5-8F71-1F9C24F20E7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46" name="Text Box 3">
          <a:extLst>
            <a:ext uri="{FF2B5EF4-FFF2-40B4-BE49-F238E27FC236}">
              <a16:creationId xmlns:a16="http://schemas.microsoft.com/office/drawing/2014/main" xmlns="" id="{7429F9BF-EB2D-4CF5-973C-B4BBC887046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47" name="Text Box 3">
          <a:extLst>
            <a:ext uri="{FF2B5EF4-FFF2-40B4-BE49-F238E27FC236}">
              <a16:creationId xmlns:a16="http://schemas.microsoft.com/office/drawing/2014/main" xmlns="" id="{2B25BB0C-BABF-454B-856E-2A7E84318C0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48" name="Text Box 3">
          <a:extLst>
            <a:ext uri="{FF2B5EF4-FFF2-40B4-BE49-F238E27FC236}">
              <a16:creationId xmlns:a16="http://schemas.microsoft.com/office/drawing/2014/main" xmlns="" id="{2A00F963-328D-4BDD-B44C-C2D2D60855E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49" name="Text Box 3">
          <a:extLst>
            <a:ext uri="{FF2B5EF4-FFF2-40B4-BE49-F238E27FC236}">
              <a16:creationId xmlns:a16="http://schemas.microsoft.com/office/drawing/2014/main" xmlns="" id="{8797DF47-C115-445F-874F-2F64E6A56DE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50" name="Text Box 3">
          <a:extLst>
            <a:ext uri="{FF2B5EF4-FFF2-40B4-BE49-F238E27FC236}">
              <a16:creationId xmlns:a16="http://schemas.microsoft.com/office/drawing/2014/main" xmlns="" id="{FF6AE74C-93FE-4C02-A428-2107FF3AF48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51" name="Text Box 3">
          <a:extLst>
            <a:ext uri="{FF2B5EF4-FFF2-40B4-BE49-F238E27FC236}">
              <a16:creationId xmlns:a16="http://schemas.microsoft.com/office/drawing/2014/main" xmlns="" id="{8ECD5036-78B1-41AD-B531-F33A2D49E3C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52" name="Text Box 3">
          <a:extLst>
            <a:ext uri="{FF2B5EF4-FFF2-40B4-BE49-F238E27FC236}">
              <a16:creationId xmlns:a16="http://schemas.microsoft.com/office/drawing/2014/main" xmlns="" id="{5FE6174E-327B-4921-A679-59D00735976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53" name="Text Box 3">
          <a:extLst>
            <a:ext uri="{FF2B5EF4-FFF2-40B4-BE49-F238E27FC236}">
              <a16:creationId xmlns:a16="http://schemas.microsoft.com/office/drawing/2014/main" xmlns="" id="{0C931FB4-B0EA-4AFC-BBF5-8B5A71E37CF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54" name="Text Box 3">
          <a:extLst>
            <a:ext uri="{FF2B5EF4-FFF2-40B4-BE49-F238E27FC236}">
              <a16:creationId xmlns:a16="http://schemas.microsoft.com/office/drawing/2014/main" xmlns="" id="{EE17B188-81F1-4275-B702-337AFBD8EB6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55" name="Text Box 3">
          <a:extLst>
            <a:ext uri="{FF2B5EF4-FFF2-40B4-BE49-F238E27FC236}">
              <a16:creationId xmlns:a16="http://schemas.microsoft.com/office/drawing/2014/main" xmlns="" id="{9580D88E-89E9-4575-94BE-93667E8A711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56" name="Text Box 3">
          <a:extLst>
            <a:ext uri="{FF2B5EF4-FFF2-40B4-BE49-F238E27FC236}">
              <a16:creationId xmlns:a16="http://schemas.microsoft.com/office/drawing/2014/main" xmlns="" id="{02D48FCF-AC5E-4FCE-A57C-BCE3BED677A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57" name="Text Box 3">
          <a:extLst>
            <a:ext uri="{FF2B5EF4-FFF2-40B4-BE49-F238E27FC236}">
              <a16:creationId xmlns:a16="http://schemas.microsoft.com/office/drawing/2014/main" xmlns="" id="{53848A60-265E-41EC-8994-D08C3D69FFE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58" name="Text Box 3">
          <a:extLst>
            <a:ext uri="{FF2B5EF4-FFF2-40B4-BE49-F238E27FC236}">
              <a16:creationId xmlns:a16="http://schemas.microsoft.com/office/drawing/2014/main" xmlns="" id="{26152617-588F-4848-A93D-F8FF97BE852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59" name="Text Box 3">
          <a:extLst>
            <a:ext uri="{FF2B5EF4-FFF2-40B4-BE49-F238E27FC236}">
              <a16:creationId xmlns:a16="http://schemas.microsoft.com/office/drawing/2014/main" xmlns="" id="{33478404-7B08-43D1-8995-C8E6F7ADB26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60" name="Text Box 3">
          <a:extLst>
            <a:ext uri="{FF2B5EF4-FFF2-40B4-BE49-F238E27FC236}">
              <a16:creationId xmlns:a16="http://schemas.microsoft.com/office/drawing/2014/main" xmlns="" id="{3D133CCF-CC17-4F56-BD6B-BB78E35E47F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61" name="Text Box 3">
          <a:extLst>
            <a:ext uri="{FF2B5EF4-FFF2-40B4-BE49-F238E27FC236}">
              <a16:creationId xmlns:a16="http://schemas.microsoft.com/office/drawing/2014/main" xmlns="" id="{DCAC9FB8-E363-4F54-9C18-B8C43F715C9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62" name="Text Box 3">
          <a:extLst>
            <a:ext uri="{FF2B5EF4-FFF2-40B4-BE49-F238E27FC236}">
              <a16:creationId xmlns:a16="http://schemas.microsoft.com/office/drawing/2014/main" xmlns="" id="{0499FA0A-CC80-4791-8C0D-EF1F11ADDBB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63" name="Text Box 3">
          <a:extLst>
            <a:ext uri="{FF2B5EF4-FFF2-40B4-BE49-F238E27FC236}">
              <a16:creationId xmlns:a16="http://schemas.microsoft.com/office/drawing/2014/main" xmlns="" id="{A790AABA-170A-468A-A3E3-E22126A2B6B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64" name="Text Box 3">
          <a:extLst>
            <a:ext uri="{FF2B5EF4-FFF2-40B4-BE49-F238E27FC236}">
              <a16:creationId xmlns:a16="http://schemas.microsoft.com/office/drawing/2014/main" xmlns="" id="{B99A6345-4A37-4073-BDF2-230B51FC08F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65" name="Text Box 3">
          <a:extLst>
            <a:ext uri="{FF2B5EF4-FFF2-40B4-BE49-F238E27FC236}">
              <a16:creationId xmlns:a16="http://schemas.microsoft.com/office/drawing/2014/main" xmlns="" id="{9C14C73C-764B-40EE-AF50-4726CF8330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66" name="Text Box 3">
          <a:extLst>
            <a:ext uri="{FF2B5EF4-FFF2-40B4-BE49-F238E27FC236}">
              <a16:creationId xmlns:a16="http://schemas.microsoft.com/office/drawing/2014/main" xmlns="" id="{6EEE4707-F910-4CAA-9BED-FD296A0EF01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67" name="Text Box 3">
          <a:extLst>
            <a:ext uri="{FF2B5EF4-FFF2-40B4-BE49-F238E27FC236}">
              <a16:creationId xmlns:a16="http://schemas.microsoft.com/office/drawing/2014/main" xmlns="" id="{31384790-30B3-407E-9711-41D1F717DBB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68" name="Text Box 3">
          <a:extLst>
            <a:ext uri="{FF2B5EF4-FFF2-40B4-BE49-F238E27FC236}">
              <a16:creationId xmlns:a16="http://schemas.microsoft.com/office/drawing/2014/main" xmlns="" id="{C62AF160-49E6-4067-A90E-7EC8915E12D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69" name="Text Box 3">
          <a:extLst>
            <a:ext uri="{FF2B5EF4-FFF2-40B4-BE49-F238E27FC236}">
              <a16:creationId xmlns:a16="http://schemas.microsoft.com/office/drawing/2014/main" xmlns="" id="{712E6652-53BB-4F23-A03C-6A558F19530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70" name="Text Box 3">
          <a:extLst>
            <a:ext uri="{FF2B5EF4-FFF2-40B4-BE49-F238E27FC236}">
              <a16:creationId xmlns:a16="http://schemas.microsoft.com/office/drawing/2014/main" xmlns="" id="{739B0EF3-764A-4E4F-A81C-091402D8BD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71" name="Text Box 3">
          <a:extLst>
            <a:ext uri="{FF2B5EF4-FFF2-40B4-BE49-F238E27FC236}">
              <a16:creationId xmlns:a16="http://schemas.microsoft.com/office/drawing/2014/main" xmlns="" id="{E5178E54-42EF-408D-B37C-4145ED4EDD9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72" name="Text Box 3">
          <a:extLst>
            <a:ext uri="{FF2B5EF4-FFF2-40B4-BE49-F238E27FC236}">
              <a16:creationId xmlns:a16="http://schemas.microsoft.com/office/drawing/2014/main" xmlns="" id="{B52B6BD2-40A5-46BC-BD53-4B732EFF1F1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73" name="Text Box 3">
          <a:extLst>
            <a:ext uri="{FF2B5EF4-FFF2-40B4-BE49-F238E27FC236}">
              <a16:creationId xmlns:a16="http://schemas.microsoft.com/office/drawing/2014/main" xmlns="" id="{3CFB3CD0-948C-481F-8FA4-03907072229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74" name="Text Box 3">
          <a:extLst>
            <a:ext uri="{FF2B5EF4-FFF2-40B4-BE49-F238E27FC236}">
              <a16:creationId xmlns:a16="http://schemas.microsoft.com/office/drawing/2014/main" xmlns="" id="{E400F1A9-3C43-4EE9-A0C0-79D1E9B8EB3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75" name="Text Box 3">
          <a:extLst>
            <a:ext uri="{FF2B5EF4-FFF2-40B4-BE49-F238E27FC236}">
              <a16:creationId xmlns:a16="http://schemas.microsoft.com/office/drawing/2014/main" xmlns="" id="{4F823BF3-E278-4BAF-BBA3-A76BDE261C1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76" name="Text Box 3">
          <a:extLst>
            <a:ext uri="{FF2B5EF4-FFF2-40B4-BE49-F238E27FC236}">
              <a16:creationId xmlns:a16="http://schemas.microsoft.com/office/drawing/2014/main" xmlns="" id="{4E18DA12-65BF-4B29-8C31-842EFDB9299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77" name="Text Box 3">
          <a:extLst>
            <a:ext uri="{FF2B5EF4-FFF2-40B4-BE49-F238E27FC236}">
              <a16:creationId xmlns:a16="http://schemas.microsoft.com/office/drawing/2014/main" xmlns="" id="{4B92811E-4089-45E6-ACCD-49DEAB0354A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78" name="Text Box 3">
          <a:extLst>
            <a:ext uri="{FF2B5EF4-FFF2-40B4-BE49-F238E27FC236}">
              <a16:creationId xmlns:a16="http://schemas.microsoft.com/office/drawing/2014/main" xmlns="" id="{1B0655A5-19B8-4F87-A759-97DA3AE6826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79" name="Text Box 3">
          <a:extLst>
            <a:ext uri="{FF2B5EF4-FFF2-40B4-BE49-F238E27FC236}">
              <a16:creationId xmlns:a16="http://schemas.microsoft.com/office/drawing/2014/main" xmlns="" id="{652DE6EF-CAA1-4A43-821C-16F7DFBEEEA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80" name="Text Box 3">
          <a:extLst>
            <a:ext uri="{FF2B5EF4-FFF2-40B4-BE49-F238E27FC236}">
              <a16:creationId xmlns:a16="http://schemas.microsoft.com/office/drawing/2014/main" xmlns="" id="{B989BE5E-22E9-4A02-A75B-961AC07487D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81" name="Text Box 3">
          <a:extLst>
            <a:ext uri="{FF2B5EF4-FFF2-40B4-BE49-F238E27FC236}">
              <a16:creationId xmlns:a16="http://schemas.microsoft.com/office/drawing/2014/main" xmlns="" id="{A97F6DEA-266E-40A5-9C83-BBA5645EBBC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82" name="Text Box 3">
          <a:extLst>
            <a:ext uri="{FF2B5EF4-FFF2-40B4-BE49-F238E27FC236}">
              <a16:creationId xmlns:a16="http://schemas.microsoft.com/office/drawing/2014/main" xmlns="" id="{12CB454A-A695-4EDB-A994-F5801183A5F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83" name="Text Box 3">
          <a:extLst>
            <a:ext uri="{FF2B5EF4-FFF2-40B4-BE49-F238E27FC236}">
              <a16:creationId xmlns:a16="http://schemas.microsoft.com/office/drawing/2014/main" xmlns="" id="{DCF6AA0C-BE2C-4BB2-A401-F53C9C20ED4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84" name="Text Box 3">
          <a:extLst>
            <a:ext uri="{FF2B5EF4-FFF2-40B4-BE49-F238E27FC236}">
              <a16:creationId xmlns:a16="http://schemas.microsoft.com/office/drawing/2014/main" xmlns="" id="{2A1B38FB-CBD5-446F-8CF4-8EC26E2DA85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85" name="Text Box 3">
          <a:extLst>
            <a:ext uri="{FF2B5EF4-FFF2-40B4-BE49-F238E27FC236}">
              <a16:creationId xmlns:a16="http://schemas.microsoft.com/office/drawing/2014/main" xmlns="" id="{F0130141-3356-49EC-86A6-C4495CE2BD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86" name="Text Box 3">
          <a:extLst>
            <a:ext uri="{FF2B5EF4-FFF2-40B4-BE49-F238E27FC236}">
              <a16:creationId xmlns:a16="http://schemas.microsoft.com/office/drawing/2014/main" xmlns="" id="{6D9FB322-9E9A-4E48-B694-5FCB49BC317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87" name="Text Box 3">
          <a:extLst>
            <a:ext uri="{FF2B5EF4-FFF2-40B4-BE49-F238E27FC236}">
              <a16:creationId xmlns:a16="http://schemas.microsoft.com/office/drawing/2014/main" xmlns="" id="{DCAADBF3-AB23-493D-99C2-D1FB3CF23BC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88" name="Text Box 3">
          <a:extLst>
            <a:ext uri="{FF2B5EF4-FFF2-40B4-BE49-F238E27FC236}">
              <a16:creationId xmlns:a16="http://schemas.microsoft.com/office/drawing/2014/main" xmlns="" id="{C8007CED-EBB5-41D5-9B4B-2F9BD677C20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89" name="Text Box 3">
          <a:extLst>
            <a:ext uri="{FF2B5EF4-FFF2-40B4-BE49-F238E27FC236}">
              <a16:creationId xmlns:a16="http://schemas.microsoft.com/office/drawing/2014/main" xmlns="" id="{F2C26E50-CE7C-4CC8-B6DB-1830B760A4A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90" name="Text Box 3">
          <a:extLst>
            <a:ext uri="{FF2B5EF4-FFF2-40B4-BE49-F238E27FC236}">
              <a16:creationId xmlns:a16="http://schemas.microsoft.com/office/drawing/2014/main" xmlns="" id="{C7A89492-894E-4FAE-A1DC-126258C4BC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91" name="Text Box 3">
          <a:extLst>
            <a:ext uri="{FF2B5EF4-FFF2-40B4-BE49-F238E27FC236}">
              <a16:creationId xmlns:a16="http://schemas.microsoft.com/office/drawing/2014/main" xmlns="" id="{52A62FFC-E748-4B1D-9C6B-2C21F82DBEB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92" name="Text Box 3">
          <a:extLst>
            <a:ext uri="{FF2B5EF4-FFF2-40B4-BE49-F238E27FC236}">
              <a16:creationId xmlns:a16="http://schemas.microsoft.com/office/drawing/2014/main" xmlns="" id="{FD57351E-2994-47F3-95AC-6C4CB52ED8E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93" name="Text Box 3">
          <a:extLst>
            <a:ext uri="{FF2B5EF4-FFF2-40B4-BE49-F238E27FC236}">
              <a16:creationId xmlns:a16="http://schemas.microsoft.com/office/drawing/2014/main" xmlns="" id="{B450D744-1926-4D14-AC88-BE386136E69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94" name="Text Box 3">
          <a:extLst>
            <a:ext uri="{FF2B5EF4-FFF2-40B4-BE49-F238E27FC236}">
              <a16:creationId xmlns:a16="http://schemas.microsoft.com/office/drawing/2014/main" xmlns="" id="{B4587BA6-ECCD-4A94-B7D8-7BF3221C943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95" name="Text Box 3">
          <a:extLst>
            <a:ext uri="{FF2B5EF4-FFF2-40B4-BE49-F238E27FC236}">
              <a16:creationId xmlns:a16="http://schemas.microsoft.com/office/drawing/2014/main" xmlns="" id="{EC3E7A94-8BFB-45F0-8336-EC6CBCC474C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596" name="Text Box 3">
          <a:extLst>
            <a:ext uri="{FF2B5EF4-FFF2-40B4-BE49-F238E27FC236}">
              <a16:creationId xmlns:a16="http://schemas.microsoft.com/office/drawing/2014/main" xmlns="" id="{06C092F2-A4FA-43C8-BC29-D6D5F32B8FB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97" name="Text Box 3">
          <a:extLst>
            <a:ext uri="{FF2B5EF4-FFF2-40B4-BE49-F238E27FC236}">
              <a16:creationId xmlns:a16="http://schemas.microsoft.com/office/drawing/2014/main" xmlns="" id="{E278E53E-080B-49E6-BD60-96222E47D72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98" name="Text Box 3">
          <a:extLst>
            <a:ext uri="{FF2B5EF4-FFF2-40B4-BE49-F238E27FC236}">
              <a16:creationId xmlns:a16="http://schemas.microsoft.com/office/drawing/2014/main" xmlns="" id="{10647D85-D372-45D2-A80F-C1F9D012D27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599" name="Text Box 3">
          <a:extLst>
            <a:ext uri="{FF2B5EF4-FFF2-40B4-BE49-F238E27FC236}">
              <a16:creationId xmlns:a16="http://schemas.microsoft.com/office/drawing/2014/main" xmlns="" id="{8973633A-58A3-404B-89D5-4F02C98C286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600" name="Text Box 3">
          <a:extLst>
            <a:ext uri="{FF2B5EF4-FFF2-40B4-BE49-F238E27FC236}">
              <a16:creationId xmlns:a16="http://schemas.microsoft.com/office/drawing/2014/main" xmlns="" id="{36B2316D-B683-4262-BB75-7C85F2A000A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601" name="Text Box 3">
          <a:extLst>
            <a:ext uri="{FF2B5EF4-FFF2-40B4-BE49-F238E27FC236}">
              <a16:creationId xmlns:a16="http://schemas.microsoft.com/office/drawing/2014/main" xmlns="" id="{D8C00FD9-1D56-438B-A347-1E8F94E3BD2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602" name="Text Box 3">
          <a:extLst>
            <a:ext uri="{FF2B5EF4-FFF2-40B4-BE49-F238E27FC236}">
              <a16:creationId xmlns:a16="http://schemas.microsoft.com/office/drawing/2014/main" xmlns="" id="{3940960A-FF3E-470B-93A6-68C154A2552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603" name="Text Box 3">
          <a:extLst>
            <a:ext uri="{FF2B5EF4-FFF2-40B4-BE49-F238E27FC236}">
              <a16:creationId xmlns:a16="http://schemas.microsoft.com/office/drawing/2014/main" xmlns="" id="{E8801A42-431D-4505-AF3C-0FB83B9848A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604" name="Text Box 3">
          <a:extLst>
            <a:ext uri="{FF2B5EF4-FFF2-40B4-BE49-F238E27FC236}">
              <a16:creationId xmlns:a16="http://schemas.microsoft.com/office/drawing/2014/main" xmlns="" id="{B539CB86-CDC5-4220-9F05-8A8C8C3F745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605" name="Text Box 3">
          <a:extLst>
            <a:ext uri="{FF2B5EF4-FFF2-40B4-BE49-F238E27FC236}">
              <a16:creationId xmlns:a16="http://schemas.microsoft.com/office/drawing/2014/main" xmlns="" id="{D1ECB519-A88A-41DA-B26C-4967E15FD17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606" name="Text Box 3">
          <a:extLst>
            <a:ext uri="{FF2B5EF4-FFF2-40B4-BE49-F238E27FC236}">
              <a16:creationId xmlns:a16="http://schemas.microsoft.com/office/drawing/2014/main" xmlns="" id="{8DE4CE00-958F-4454-939E-4DA40326C4E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607" name="Text Box 3">
          <a:extLst>
            <a:ext uri="{FF2B5EF4-FFF2-40B4-BE49-F238E27FC236}">
              <a16:creationId xmlns:a16="http://schemas.microsoft.com/office/drawing/2014/main" xmlns="" id="{2BA0438A-A322-4D0C-96F0-227256B5B22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608" name="Text Box 3">
          <a:extLst>
            <a:ext uri="{FF2B5EF4-FFF2-40B4-BE49-F238E27FC236}">
              <a16:creationId xmlns:a16="http://schemas.microsoft.com/office/drawing/2014/main" xmlns="" id="{15F0A331-0534-4772-AF4A-EB5B97B9E81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609" name="Text Box 3">
          <a:extLst>
            <a:ext uri="{FF2B5EF4-FFF2-40B4-BE49-F238E27FC236}">
              <a16:creationId xmlns:a16="http://schemas.microsoft.com/office/drawing/2014/main" xmlns="" id="{43B4B2B6-E5FC-4568-80EC-C3123CD6EF8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610" name="Text Box 3">
          <a:extLst>
            <a:ext uri="{FF2B5EF4-FFF2-40B4-BE49-F238E27FC236}">
              <a16:creationId xmlns:a16="http://schemas.microsoft.com/office/drawing/2014/main" xmlns="" id="{1869788E-D606-458C-BD8F-B9AD5D491BD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611" name="Text Box 3">
          <a:extLst>
            <a:ext uri="{FF2B5EF4-FFF2-40B4-BE49-F238E27FC236}">
              <a16:creationId xmlns:a16="http://schemas.microsoft.com/office/drawing/2014/main" xmlns="" id="{EFFA5E81-632E-4C7C-825B-8B8994A53D2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612" name="Text Box 3">
          <a:extLst>
            <a:ext uri="{FF2B5EF4-FFF2-40B4-BE49-F238E27FC236}">
              <a16:creationId xmlns:a16="http://schemas.microsoft.com/office/drawing/2014/main" xmlns="" id="{1943F77B-51F9-4133-A2FD-76ED218FEC2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613" name="Text Box 3">
          <a:extLst>
            <a:ext uri="{FF2B5EF4-FFF2-40B4-BE49-F238E27FC236}">
              <a16:creationId xmlns:a16="http://schemas.microsoft.com/office/drawing/2014/main" xmlns="" id="{E862BAE6-8B0A-4EF6-B4BD-A65A225C347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614" name="Text Box 3">
          <a:extLst>
            <a:ext uri="{FF2B5EF4-FFF2-40B4-BE49-F238E27FC236}">
              <a16:creationId xmlns:a16="http://schemas.microsoft.com/office/drawing/2014/main" xmlns="" id="{F3EA647D-268C-4808-A095-02402B2BF66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615" name="Text Box 3">
          <a:extLst>
            <a:ext uri="{FF2B5EF4-FFF2-40B4-BE49-F238E27FC236}">
              <a16:creationId xmlns:a16="http://schemas.microsoft.com/office/drawing/2014/main" xmlns="" id="{BFB9FF6D-2526-49EC-AD0E-0CD8F0384DA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16" name="Text Box 3">
          <a:extLst>
            <a:ext uri="{FF2B5EF4-FFF2-40B4-BE49-F238E27FC236}">
              <a16:creationId xmlns:a16="http://schemas.microsoft.com/office/drawing/2014/main" xmlns="" id="{D3B3F12E-DB81-449E-B246-1F664D0CA6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17" name="Text Box 3">
          <a:extLst>
            <a:ext uri="{FF2B5EF4-FFF2-40B4-BE49-F238E27FC236}">
              <a16:creationId xmlns:a16="http://schemas.microsoft.com/office/drawing/2014/main" xmlns="" id="{F1F80C73-4DF6-4041-98BF-CBED5648A1A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18" name="Text Box 3">
          <a:extLst>
            <a:ext uri="{FF2B5EF4-FFF2-40B4-BE49-F238E27FC236}">
              <a16:creationId xmlns:a16="http://schemas.microsoft.com/office/drawing/2014/main" xmlns="" id="{430A7359-3D90-4024-80E0-1EEC7A88C06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19" name="Text Box 3">
          <a:extLst>
            <a:ext uri="{FF2B5EF4-FFF2-40B4-BE49-F238E27FC236}">
              <a16:creationId xmlns:a16="http://schemas.microsoft.com/office/drawing/2014/main" xmlns="" id="{465B5D15-B9AC-48D8-9244-7D842A8F22D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20" name="Text Box 3">
          <a:extLst>
            <a:ext uri="{FF2B5EF4-FFF2-40B4-BE49-F238E27FC236}">
              <a16:creationId xmlns:a16="http://schemas.microsoft.com/office/drawing/2014/main" xmlns="" id="{13D8F717-C704-4CBA-BE7B-6F7DA614460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21" name="Text Box 3">
          <a:extLst>
            <a:ext uri="{FF2B5EF4-FFF2-40B4-BE49-F238E27FC236}">
              <a16:creationId xmlns:a16="http://schemas.microsoft.com/office/drawing/2014/main" xmlns="" id="{316F2D05-DD31-46CE-B464-DD59C4903F7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22" name="Text Box 3">
          <a:extLst>
            <a:ext uri="{FF2B5EF4-FFF2-40B4-BE49-F238E27FC236}">
              <a16:creationId xmlns:a16="http://schemas.microsoft.com/office/drawing/2014/main" xmlns="" id="{853EA096-D7CC-4181-B438-A9BDDCBC5BF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23" name="Text Box 3">
          <a:extLst>
            <a:ext uri="{FF2B5EF4-FFF2-40B4-BE49-F238E27FC236}">
              <a16:creationId xmlns:a16="http://schemas.microsoft.com/office/drawing/2014/main" xmlns="" id="{67CEF543-2CD4-4813-9C18-B64A40FAA38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24" name="Text Box 3">
          <a:extLst>
            <a:ext uri="{FF2B5EF4-FFF2-40B4-BE49-F238E27FC236}">
              <a16:creationId xmlns:a16="http://schemas.microsoft.com/office/drawing/2014/main" xmlns="" id="{7AF496F2-B450-4F12-8D88-728C64B4800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25" name="Text Box 3">
          <a:extLst>
            <a:ext uri="{FF2B5EF4-FFF2-40B4-BE49-F238E27FC236}">
              <a16:creationId xmlns:a16="http://schemas.microsoft.com/office/drawing/2014/main" xmlns="" id="{80D11CF3-BA7D-41D0-B43C-8B1BDCE716C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26" name="Text Box 3">
          <a:extLst>
            <a:ext uri="{FF2B5EF4-FFF2-40B4-BE49-F238E27FC236}">
              <a16:creationId xmlns:a16="http://schemas.microsoft.com/office/drawing/2014/main" xmlns="" id="{C8AE7053-9C75-4B73-BE78-1B348673F80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27" name="Text Box 3">
          <a:extLst>
            <a:ext uri="{FF2B5EF4-FFF2-40B4-BE49-F238E27FC236}">
              <a16:creationId xmlns:a16="http://schemas.microsoft.com/office/drawing/2014/main" xmlns="" id="{466EB946-7262-49A9-A106-FBA6888EAC7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28" name="Text Box 3">
          <a:extLst>
            <a:ext uri="{FF2B5EF4-FFF2-40B4-BE49-F238E27FC236}">
              <a16:creationId xmlns:a16="http://schemas.microsoft.com/office/drawing/2014/main" xmlns="" id="{C3178064-DA30-4175-9E54-882C2FE0786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29" name="Text Box 3">
          <a:extLst>
            <a:ext uri="{FF2B5EF4-FFF2-40B4-BE49-F238E27FC236}">
              <a16:creationId xmlns:a16="http://schemas.microsoft.com/office/drawing/2014/main" xmlns="" id="{FE772DD8-5A3C-488A-AA68-7B49BADCD2D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30" name="Text Box 3">
          <a:extLst>
            <a:ext uri="{FF2B5EF4-FFF2-40B4-BE49-F238E27FC236}">
              <a16:creationId xmlns:a16="http://schemas.microsoft.com/office/drawing/2014/main" xmlns="" id="{0F452F1D-3B1F-4937-A430-AD6AD79D253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31" name="Text Box 3">
          <a:extLst>
            <a:ext uri="{FF2B5EF4-FFF2-40B4-BE49-F238E27FC236}">
              <a16:creationId xmlns:a16="http://schemas.microsoft.com/office/drawing/2014/main" xmlns="" id="{FDBEF055-A224-42C7-B780-9AD030C89E8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32" name="Text Box 3">
          <a:extLst>
            <a:ext uri="{FF2B5EF4-FFF2-40B4-BE49-F238E27FC236}">
              <a16:creationId xmlns:a16="http://schemas.microsoft.com/office/drawing/2014/main" xmlns="" id="{C8CE657E-495D-41A0-9B50-9E2F8DF5A3E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33" name="Text Box 3">
          <a:extLst>
            <a:ext uri="{FF2B5EF4-FFF2-40B4-BE49-F238E27FC236}">
              <a16:creationId xmlns:a16="http://schemas.microsoft.com/office/drawing/2014/main" xmlns="" id="{6A6CBD92-E109-4037-8165-CE5D4EB987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34" name="Text Box 3">
          <a:extLst>
            <a:ext uri="{FF2B5EF4-FFF2-40B4-BE49-F238E27FC236}">
              <a16:creationId xmlns:a16="http://schemas.microsoft.com/office/drawing/2014/main" xmlns="" id="{C6D6D925-A40C-42E2-96C7-256F6B90069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35" name="Text Box 3">
          <a:extLst>
            <a:ext uri="{FF2B5EF4-FFF2-40B4-BE49-F238E27FC236}">
              <a16:creationId xmlns:a16="http://schemas.microsoft.com/office/drawing/2014/main" xmlns="" id="{B63E08B3-79A8-49AD-9D05-298513C5240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36" name="Text Box 3">
          <a:extLst>
            <a:ext uri="{FF2B5EF4-FFF2-40B4-BE49-F238E27FC236}">
              <a16:creationId xmlns:a16="http://schemas.microsoft.com/office/drawing/2014/main" xmlns="" id="{C45E5738-3727-4268-8FC0-01F1C21AF9C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37" name="Text Box 3">
          <a:extLst>
            <a:ext uri="{FF2B5EF4-FFF2-40B4-BE49-F238E27FC236}">
              <a16:creationId xmlns:a16="http://schemas.microsoft.com/office/drawing/2014/main" xmlns="" id="{3BDA3B7F-E0FC-4CC4-AF4A-277B0691AE2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38" name="Text Box 3">
          <a:extLst>
            <a:ext uri="{FF2B5EF4-FFF2-40B4-BE49-F238E27FC236}">
              <a16:creationId xmlns:a16="http://schemas.microsoft.com/office/drawing/2014/main" xmlns="" id="{9C20A399-8B93-4B10-9548-4293A000B97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39" name="Text Box 3">
          <a:extLst>
            <a:ext uri="{FF2B5EF4-FFF2-40B4-BE49-F238E27FC236}">
              <a16:creationId xmlns:a16="http://schemas.microsoft.com/office/drawing/2014/main" xmlns="" id="{2DBC86DB-3FCA-4AC5-B0A5-3EF3DE748E5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40" name="Text Box 3">
          <a:extLst>
            <a:ext uri="{FF2B5EF4-FFF2-40B4-BE49-F238E27FC236}">
              <a16:creationId xmlns:a16="http://schemas.microsoft.com/office/drawing/2014/main" xmlns="" id="{F2FA8F2E-0CEF-4CB2-95B8-EFB99EEEC9B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41" name="Text Box 3">
          <a:extLst>
            <a:ext uri="{FF2B5EF4-FFF2-40B4-BE49-F238E27FC236}">
              <a16:creationId xmlns:a16="http://schemas.microsoft.com/office/drawing/2014/main" xmlns="" id="{D9516143-725F-454E-A00D-F5495DFD6D0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42" name="Text Box 3">
          <a:extLst>
            <a:ext uri="{FF2B5EF4-FFF2-40B4-BE49-F238E27FC236}">
              <a16:creationId xmlns:a16="http://schemas.microsoft.com/office/drawing/2014/main" xmlns="" id="{14543D25-5331-4219-A928-0F2A1EFC462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43" name="Text Box 3">
          <a:extLst>
            <a:ext uri="{FF2B5EF4-FFF2-40B4-BE49-F238E27FC236}">
              <a16:creationId xmlns:a16="http://schemas.microsoft.com/office/drawing/2014/main" xmlns="" id="{32C44CC8-2FC6-4434-914F-943CAB1975F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44" name="Text Box 3">
          <a:extLst>
            <a:ext uri="{FF2B5EF4-FFF2-40B4-BE49-F238E27FC236}">
              <a16:creationId xmlns:a16="http://schemas.microsoft.com/office/drawing/2014/main" xmlns="" id="{E28A356C-1D9F-477F-8062-F87A1E992D1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45" name="Text Box 3">
          <a:extLst>
            <a:ext uri="{FF2B5EF4-FFF2-40B4-BE49-F238E27FC236}">
              <a16:creationId xmlns:a16="http://schemas.microsoft.com/office/drawing/2014/main" xmlns="" id="{86680ED7-D5DC-4E6E-BEB2-A26416A9433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46" name="Text Box 3">
          <a:extLst>
            <a:ext uri="{FF2B5EF4-FFF2-40B4-BE49-F238E27FC236}">
              <a16:creationId xmlns:a16="http://schemas.microsoft.com/office/drawing/2014/main" xmlns="" id="{8133C915-D8C1-465C-9284-0D3963BBBBA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47" name="Text Box 3">
          <a:extLst>
            <a:ext uri="{FF2B5EF4-FFF2-40B4-BE49-F238E27FC236}">
              <a16:creationId xmlns:a16="http://schemas.microsoft.com/office/drawing/2014/main" xmlns="" id="{A8BDEE0C-1D24-427E-BBE4-C66F87A62C3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48" name="Text Box 3">
          <a:extLst>
            <a:ext uri="{FF2B5EF4-FFF2-40B4-BE49-F238E27FC236}">
              <a16:creationId xmlns:a16="http://schemas.microsoft.com/office/drawing/2014/main" xmlns="" id="{A6B57EF7-B5F6-4093-B1C3-21875DA7569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49" name="Text Box 3">
          <a:extLst>
            <a:ext uri="{FF2B5EF4-FFF2-40B4-BE49-F238E27FC236}">
              <a16:creationId xmlns:a16="http://schemas.microsoft.com/office/drawing/2014/main" xmlns="" id="{4A371698-C056-4F29-B1CE-DCC0ED44EF4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50" name="Text Box 3">
          <a:extLst>
            <a:ext uri="{FF2B5EF4-FFF2-40B4-BE49-F238E27FC236}">
              <a16:creationId xmlns:a16="http://schemas.microsoft.com/office/drawing/2014/main" xmlns="" id="{420573BF-FCA5-4430-8A23-D053AD8B3A9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51" name="Text Box 3">
          <a:extLst>
            <a:ext uri="{FF2B5EF4-FFF2-40B4-BE49-F238E27FC236}">
              <a16:creationId xmlns:a16="http://schemas.microsoft.com/office/drawing/2014/main" xmlns="" id="{684EC0A5-ED75-4124-AF98-C3B9BB06CAD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52" name="Text Box 3">
          <a:extLst>
            <a:ext uri="{FF2B5EF4-FFF2-40B4-BE49-F238E27FC236}">
              <a16:creationId xmlns:a16="http://schemas.microsoft.com/office/drawing/2014/main" xmlns="" id="{433C75CB-31B2-493A-BD66-56E0414CCD9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53" name="Text Box 3">
          <a:extLst>
            <a:ext uri="{FF2B5EF4-FFF2-40B4-BE49-F238E27FC236}">
              <a16:creationId xmlns:a16="http://schemas.microsoft.com/office/drawing/2014/main" xmlns="" id="{E94D0186-B9C1-466E-8A96-2B9BAECD1BF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54" name="Text Box 3">
          <a:extLst>
            <a:ext uri="{FF2B5EF4-FFF2-40B4-BE49-F238E27FC236}">
              <a16:creationId xmlns:a16="http://schemas.microsoft.com/office/drawing/2014/main" xmlns="" id="{5196A778-DC83-4C87-BFD5-FC6A72B2371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55" name="Text Box 3">
          <a:extLst>
            <a:ext uri="{FF2B5EF4-FFF2-40B4-BE49-F238E27FC236}">
              <a16:creationId xmlns:a16="http://schemas.microsoft.com/office/drawing/2014/main" xmlns="" id="{657CA5CB-2CD7-484C-9C96-A891AD4F4E7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56" name="Text Box 3">
          <a:extLst>
            <a:ext uri="{FF2B5EF4-FFF2-40B4-BE49-F238E27FC236}">
              <a16:creationId xmlns:a16="http://schemas.microsoft.com/office/drawing/2014/main" xmlns="" id="{AE50C794-2A0A-451D-80ED-6473B95BB02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57" name="Text Box 3">
          <a:extLst>
            <a:ext uri="{FF2B5EF4-FFF2-40B4-BE49-F238E27FC236}">
              <a16:creationId xmlns:a16="http://schemas.microsoft.com/office/drawing/2014/main" xmlns="" id="{D7EC9E68-522F-4B89-A37B-C1FE0B709B3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58" name="Text Box 3">
          <a:extLst>
            <a:ext uri="{FF2B5EF4-FFF2-40B4-BE49-F238E27FC236}">
              <a16:creationId xmlns:a16="http://schemas.microsoft.com/office/drawing/2014/main" xmlns="" id="{95860480-35F7-4BFD-AA7A-B1CE04D68C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59" name="Text Box 3">
          <a:extLst>
            <a:ext uri="{FF2B5EF4-FFF2-40B4-BE49-F238E27FC236}">
              <a16:creationId xmlns:a16="http://schemas.microsoft.com/office/drawing/2014/main" xmlns="" id="{90619FAC-4E16-46CA-BCAB-A72AFBB17B2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60" name="Text Box 3">
          <a:extLst>
            <a:ext uri="{FF2B5EF4-FFF2-40B4-BE49-F238E27FC236}">
              <a16:creationId xmlns:a16="http://schemas.microsoft.com/office/drawing/2014/main" xmlns="" id="{7F9D89B0-4A38-4111-A68C-C654C8339E7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61" name="Text Box 3">
          <a:extLst>
            <a:ext uri="{FF2B5EF4-FFF2-40B4-BE49-F238E27FC236}">
              <a16:creationId xmlns:a16="http://schemas.microsoft.com/office/drawing/2014/main" xmlns="" id="{38D1ED48-FCBD-436B-8A6B-EAF777353E7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62" name="Text Box 3">
          <a:extLst>
            <a:ext uri="{FF2B5EF4-FFF2-40B4-BE49-F238E27FC236}">
              <a16:creationId xmlns:a16="http://schemas.microsoft.com/office/drawing/2014/main" xmlns="" id="{65931EC5-03A8-43E8-ADA9-175C08C71B2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63" name="Text Box 3">
          <a:extLst>
            <a:ext uri="{FF2B5EF4-FFF2-40B4-BE49-F238E27FC236}">
              <a16:creationId xmlns:a16="http://schemas.microsoft.com/office/drawing/2014/main" xmlns="" id="{48B259D9-FFE8-4ABE-B032-052E578815A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64" name="Text Box 3">
          <a:extLst>
            <a:ext uri="{FF2B5EF4-FFF2-40B4-BE49-F238E27FC236}">
              <a16:creationId xmlns:a16="http://schemas.microsoft.com/office/drawing/2014/main" xmlns="" id="{78587A11-DD1F-4959-B444-95DF0999697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65" name="Text Box 3">
          <a:extLst>
            <a:ext uri="{FF2B5EF4-FFF2-40B4-BE49-F238E27FC236}">
              <a16:creationId xmlns:a16="http://schemas.microsoft.com/office/drawing/2014/main" xmlns="" id="{C5DB1AD3-3089-4603-8E59-0576348691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66" name="Text Box 3">
          <a:extLst>
            <a:ext uri="{FF2B5EF4-FFF2-40B4-BE49-F238E27FC236}">
              <a16:creationId xmlns:a16="http://schemas.microsoft.com/office/drawing/2014/main" xmlns="" id="{04BD701C-84DB-4F40-9E3C-EF206B38A08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67" name="Text Box 3">
          <a:extLst>
            <a:ext uri="{FF2B5EF4-FFF2-40B4-BE49-F238E27FC236}">
              <a16:creationId xmlns:a16="http://schemas.microsoft.com/office/drawing/2014/main" xmlns="" id="{587D1FC6-CA61-4C01-9E04-ABFDB9CB9A2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68" name="Text Box 3">
          <a:extLst>
            <a:ext uri="{FF2B5EF4-FFF2-40B4-BE49-F238E27FC236}">
              <a16:creationId xmlns:a16="http://schemas.microsoft.com/office/drawing/2014/main" xmlns="" id="{E8A3C00F-8293-4CB1-AC8A-88E34BE9B65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69" name="Text Box 3">
          <a:extLst>
            <a:ext uri="{FF2B5EF4-FFF2-40B4-BE49-F238E27FC236}">
              <a16:creationId xmlns:a16="http://schemas.microsoft.com/office/drawing/2014/main" xmlns="" id="{9CE36CFB-C7B2-458D-9016-55538BBD993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70" name="Text Box 3">
          <a:extLst>
            <a:ext uri="{FF2B5EF4-FFF2-40B4-BE49-F238E27FC236}">
              <a16:creationId xmlns:a16="http://schemas.microsoft.com/office/drawing/2014/main" xmlns="" id="{DA3C6821-1F88-4559-9C8C-0EBEA24DEC6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71" name="Text Box 3">
          <a:extLst>
            <a:ext uri="{FF2B5EF4-FFF2-40B4-BE49-F238E27FC236}">
              <a16:creationId xmlns:a16="http://schemas.microsoft.com/office/drawing/2014/main" xmlns="" id="{90F32610-C034-4B78-B6A2-B6CBAF95D9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72" name="Text Box 3">
          <a:extLst>
            <a:ext uri="{FF2B5EF4-FFF2-40B4-BE49-F238E27FC236}">
              <a16:creationId xmlns:a16="http://schemas.microsoft.com/office/drawing/2014/main" xmlns="" id="{293F5B8B-2680-4439-ABCE-89D1DB4EDC0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73" name="Text Box 3">
          <a:extLst>
            <a:ext uri="{FF2B5EF4-FFF2-40B4-BE49-F238E27FC236}">
              <a16:creationId xmlns:a16="http://schemas.microsoft.com/office/drawing/2014/main" xmlns="" id="{769267E4-2E78-4AE3-BD64-CE41AB1B200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74" name="Text Box 3">
          <a:extLst>
            <a:ext uri="{FF2B5EF4-FFF2-40B4-BE49-F238E27FC236}">
              <a16:creationId xmlns:a16="http://schemas.microsoft.com/office/drawing/2014/main" xmlns="" id="{6A7F2E9B-3CC1-4870-BDB0-050818C1721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75" name="Text Box 3">
          <a:extLst>
            <a:ext uri="{FF2B5EF4-FFF2-40B4-BE49-F238E27FC236}">
              <a16:creationId xmlns:a16="http://schemas.microsoft.com/office/drawing/2014/main" xmlns="" id="{D75B3141-9E4D-4B33-A0BC-826FB763FAF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76" name="Text Box 3">
          <a:extLst>
            <a:ext uri="{FF2B5EF4-FFF2-40B4-BE49-F238E27FC236}">
              <a16:creationId xmlns:a16="http://schemas.microsoft.com/office/drawing/2014/main" xmlns="" id="{3E2AF555-63C3-47C1-8DAC-E72E5A35707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77" name="Text Box 3">
          <a:extLst>
            <a:ext uri="{FF2B5EF4-FFF2-40B4-BE49-F238E27FC236}">
              <a16:creationId xmlns:a16="http://schemas.microsoft.com/office/drawing/2014/main" xmlns="" id="{37C29945-C8FD-4619-9FDB-78448711067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78" name="Text Box 3">
          <a:extLst>
            <a:ext uri="{FF2B5EF4-FFF2-40B4-BE49-F238E27FC236}">
              <a16:creationId xmlns:a16="http://schemas.microsoft.com/office/drawing/2014/main" xmlns="" id="{FD254BB8-CF71-47C0-AE0B-4C45504A951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79" name="Text Box 3">
          <a:extLst>
            <a:ext uri="{FF2B5EF4-FFF2-40B4-BE49-F238E27FC236}">
              <a16:creationId xmlns:a16="http://schemas.microsoft.com/office/drawing/2014/main" xmlns="" id="{EF99FC8C-1DF6-4BBE-AAF5-6A4CB58DBCC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80" name="Text Box 3">
          <a:extLst>
            <a:ext uri="{FF2B5EF4-FFF2-40B4-BE49-F238E27FC236}">
              <a16:creationId xmlns:a16="http://schemas.microsoft.com/office/drawing/2014/main" xmlns="" id="{3004A86D-FF27-4116-8C19-9FD55BA4184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81" name="Text Box 3">
          <a:extLst>
            <a:ext uri="{FF2B5EF4-FFF2-40B4-BE49-F238E27FC236}">
              <a16:creationId xmlns:a16="http://schemas.microsoft.com/office/drawing/2014/main" xmlns="" id="{31D660FA-51E8-4587-8FCA-FF87A6CECA5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82" name="Text Box 3">
          <a:extLst>
            <a:ext uri="{FF2B5EF4-FFF2-40B4-BE49-F238E27FC236}">
              <a16:creationId xmlns:a16="http://schemas.microsoft.com/office/drawing/2014/main" xmlns="" id="{095FBC18-D8A8-482A-9EDA-512E0F81642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83" name="Text Box 3">
          <a:extLst>
            <a:ext uri="{FF2B5EF4-FFF2-40B4-BE49-F238E27FC236}">
              <a16:creationId xmlns:a16="http://schemas.microsoft.com/office/drawing/2014/main" xmlns="" id="{C735DD82-D458-4357-9E3F-B36B44678F0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84" name="Text Box 3">
          <a:extLst>
            <a:ext uri="{FF2B5EF4-FFF2-40B4-BE49-F238E27FC236}">
              <a16:creationId xmlns:a16="http://schemas.microsoft.com/office/drawing/2014/main" xmlns="" id="{464DB670-5BF7-45BD-AD10-610021518F7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85" name="Text Box 3">
          <a:extLst>
            <a:ext uri="{FF2B5EF4-FFF2-40B4-BE49-F238E27FC236}">
              <a16:creationId xmlns:a16="http://schemas.microsoft.com/office/drawing/2014/main" xmlns="" id="{B08608FC-82FC-4E34-B0F5-DD4DA4466C0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86" name="Text Box 3">
          <a:extLst>
            <a:ext uri="{FF2B5EF4-FFF2-40B4-BE49-F238E27FC236}">
              <a16:creationId xmlns:a16="http://schemas.microsoft.com/office/drawing/2014/main" xmlns="" id="{8A9EF9AA-E7BF-459A-883A-8719FFFB436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87" name="Text Box 3">
          <a:extLst>
            <a:ext uri="{FF2B5EF4-FFF2-40B4-BE49-F238E27FC236}">
              <a16:creationId xmlns:a16="http://schemas.microsoft.com/office/drawing/2014/main" xmlns="" id="{AE99987F-104D-4ACC-A2F9-1B06F2E2FDE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88" name="Text Box 3">
          <a:extLst>
            <a:ext uri="{FF2B5EF4-FFF2-40B4-BE49-F238E27FC236}">
              <a16:creationId xmlns:a16="http://schemas.microsoft.com/office/drawing/2014/main" xmlns="" id="{700DD426-3E73-46E5-BDAC-73E3F443074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89" name="Text Box 3">
          <a:extLst>
            <a:ext uri="{FF2B5EF4-FFF2-40B4-BE49-F238E27FC236}">
              <a16:creationId xmlns:a16="http://schemas.microsoft.com/office/drawing/2014/main" xmlns="" id="{C8321A9E-B405-4025-B265-B71755534C5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90" name="Text Box 3">
          <a:extLst>
            <a:ext uri="{FF2B5EF4-FFF2-40B4-BE49-F238E27FC236}">
              <a16:creationId xmlns:a16="http://schemas.microsoft.com/office/drawing/2014/main" xmlns="" id="{9313334B-3AEF-41D3-BEEA-77D8195AB4F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91" name="Text Box 3">
          <a:extLst>
            <a:ext uri="{FF2B5EF4-FFF2-40B4-BE49-F238E27FC236}">
              <a16:creationId xmlns:a16="http://schemas.microsoft.com/office/drawing/2014/main" xmlns="" id="{0A0BD2E8-E335-4A6E-8D11-71481B46B6C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92" name="Text Box 3">
          <a:extLst>
            <a:ext uri="{FF2B5EF4-FFF2-40B4-BE49-F238E27FC236}">
              <a16:creationId xmlns:a16="http://schemas.microsoft.com/office/drawing/2014/main" xmlns="" id="{B0364B23-1883-41E5-879B-571ADD0A199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93" name="Text Box 3">
          <a:extLst>
            <a:ext uri="{FF2B5EF4-FFF2-40B4-BE49-F238E27FC236}">
              <a16:creationId xmlns:a16="http://schemas.microsoft.com/office/drawing/2014/main" xmlns="" id="{2C6E1ED3-230F-4B68-993D-130E961B23F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94" name="Text Box 3">
          <a:extLst>
            <a:ext uri="{FF2B5EF4-FFF2-40B4-BE49-F238E27FC236}">
              <a16:creationId xmlns:a16="http://schemas.microsoft.com/office/drawing/2014/main" xmlns="" id="{C02A6A35-0AC9-4259-8135-7EFB348BCA5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95" name="Text Box 3">
          <a:extLst>
            <a:ext uri="{FF2B5EF4-FFF2-40B4-BE49-F238E27FC236}">
              <a16:creationId xmlns:a16="http://schemas.microsoft.com/office/drawing/2014/main" xmlns="" id="{4FB76FF7-4215-4F4B-A16A-0577C177877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696" name="Text Box 3">
          <a:extLst>
            <a:ext uri="{FF2B5EF4-FFF2-40B4-BE49-F238E27FC236}">
              <a16:creationId xmlns:a16="http://schemas.microsoft.com/office/drawing/2014/main" xmlns="" id="{63B6EAF5-BCBA-472A-8FFC-B70C6B6EEB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97" name="Text Box 3">
          <a:extLst>
            <a:ext uri="{FF2B5EF4-FFF2-40B4-BE49-F238E27FC236}">
              <a16:creationId xmlns:a16="http://schemas.microsoft.com/office/drawing/2014/main" xmlns="" id="{4CBDC369-865F-41C0-B5D7-95E08A6B35C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98" name="Text Box 3">
          <a:extLst>
            <a:ext uri="{FF2B5EF4-FFF2-40B4-BE49-F238E27FC236}">
              <a16:creationId xmlns:a16="http://schemas.microsoft.com/office/drawing/2014/main" xmlns="" id="{F3B03B20-C078-416F-9DBA-23C24909437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699" name="Text Box 3">
          <a:extLst>
            <a:ext uri="{FF2B5EF4-FFF2-40B4-BE49-F238E27FC236}">
              <a16:creationId xmlns:a16="http://schemas.microsoft.com/office/drawing/2014/main" xmlns="" id="{D891293C-FDAB-407B-BDBE-BAC74B0526C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700" name="Text Box 3">
          <a:extLst>
            <a:ext uri="{FF2B5EF4-FFF2-40B4-BE49-F238E27FC236}">
              <a16:creationId xmlns:a16="http://schemas.microsoft.com/office/drawing/2014/main" xmlns="" id="{45DFDCB2-32F5-46F2-AB37-71383AE2952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701" name="Text Box 3">
          <a:extLst>
            <a:ext uri="{FF2B5EF4-FFF2-40B4-BE49-F238E27FC236}">
              <a16:creationId xmlns:a16="http://schemas.microsoft.com/office/drawing/2014/main" xmlns="" id="{2F8D6335-FF8C-4439-B878-D53066B60F2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702" name="Text Box 3">
          <a:extLst>
            <a:ext uri="{FF2B5EF4-FFF2-40B4-BE49-F238E27FC236}">
              <a16:creationId xmlns:a16="http://schemas.microsoft.com/office/drawing/2014/main" xmlns="" id="{4338C3E4-ADF5-4BDA-AD38-C662FBA4EE4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703" name="Text Box 3">
          <a:extLst>
            <a:ext uri="{FF2B5EF4-FFF2-40B4-BE49-F238E27FC236}">
              <a16:creationId xmlns:a16="http://schemas.microsoft.com/office/drawing/2014/main" xmlns="" id="{D394B68A-BB55-459C-A838-F10A083D379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704" name="Text Box 3">
          <a:extLst>
            <a:ext uri="{FF2B5EF4-FFF2-40B4-BE49-F238E27FC236}">
              <a16:creationId xmlns:a16="http://schemas.microsoft.com/office/drawing/2014/main" xmlns="" id="{B299917B-DAAE-4772-9B2A-DA261F03B75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705" name="Text Box 3">
          <a:extLst>
            <a:ext uri="{FF2B5EF4-FFF2-40B4-BE49-F238E27FC236}">
              <a16:creationId xmlns:a16="http://schemas.microsoft.com/office/drawing/2014/main" xmlns="" id="{A7A78B36-2294-4971-BE94-9CA97FDFF84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706" name="Text Box 3">
          <a:extLst>
            <a:ext uri="{FF2B5EF4-FFF2-40B4-BE49-F238E27FC236}">
              <a16:creationId xmlns:a16="http://schemas.microsoft.com/office/drawing/2014/main" xmlns="" id="{6D501686-659E-486B-B537-9097413E085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707" name="Text Box 3">
          <a:extLst>
            <a:ext uri="{FF2B5EF4-FFF2-40B4-BE49-F238E27FC236}">
              <a16:creationId xmlns:a16="http://schemas.microsoft.com/office/drawing/2014/main" xmlns="" id="{7CAB9D30-1582-4CE6-9F10-BFAF0468F7B0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708" name="Text Box 3">
          <a:extLst>
            <a:ext uri="{FF2B5EF4-FFF2-40B4-BE49-F238E27FC236}">
              <a16:creationId xmlns:a16="http://schemas.microsoft.com/office/drawing/2014/main" xmlns="" id="{96592524-E46B-4AF4-8DBA-C671CF2AA97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709" name="Text Box 3">
          <a:extLst>
            <a:ext uri="{FF2B5EF4-FFF2-40B4-BE49-F238E27FC236}">
              <a16:creationId xmlns:a16="http://schemas.microsoft.com/office/drawing/2014/main" xmlns="" id="{31A6B910-6D62-43AF-8D33-AD437CDE0B4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710" name="Text Box 3">
          <a:extLst>
            <a:ext uri="{FF2B5EF4-FFF2-40B4-BE49-F238E27FC236}">
              <a16:creationId xmlns:a16="http://schemas.microsoft.com/office/drawing/2014/main" xmlns="" id="{789BBEC7-32C7-4A55-8B4D-BFB0673F379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711" name="Text Box 3">
          <a:extLst>
            <a:ext uri="{FF2B5EF4-FFF2-40B4-BE49-F238E27FC236}">
              <a16:creationId xmlns:a16="http://schemas.microsoft.com/office/drawing/2014/main" xmlns="" id="{77081B96-799F-4E5B-9845-65DB729BC50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712" name="Text Box 3">
          <a:extLst>
            <a:ext uri="{FF2B5EF4-FFF2-40B4-BE49-F238E27FC236}">
              <a16:creationId xmlns:a16="http://schemas.microsoft.com/office/drawing/2014/main" xmlns="" id="{909CFDFB-1B15-49F3-A6B4-7B80E21ACF2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713" name="Text Box 3">
          <a:extLst>
            <a:ext uri="{FF2B5EF4-FFF2-40B4-BE49-F238E27FC236}">
              <a16:creationId xmlns:a16="http://schemas.microsoft.com/office/drawing/2014/main" xmlns="" id="{7A1A1757-8160-47F9-9862-1B76267C059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5714" name="Text Box 3">
          <a:extLst>
            <a:ext uri="{FF2B5EF4-FFF2-40B4-BE49-F238E27FC236}">
              <a16:creationId xmlns:a16="http://schemas.microsoft.com/office/drawing/2014/main" xmlns="" id="{8587E9FA-324C-49BE-A3E0-C488A6CBF18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15" name="Text Box 3">
          <a:extLst>
            <a:ext uri="{FF2B5EF4-FFF2-40B4-BE49-F238E27FC236}">
              <a16:creationId xmlns:a16="http://schemas.microsoft.com/office/drawing/2014/main" xmlns="" id="{73C3ED5E-2E3A-4D58-9C41-4113BFDC612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16" name="Text Box 3">
          <a:extLst>
            <a:ext uri="{FF2B5EF4-FFF2-40B4-BE49-F238E27FC236}">
              <a16:creationId xmlns:a16="http://schemas.microsoft.com/office/drawing/2014/main" xmlns="" id="{B08863E3-89A4-40CF-9146-3ED6B3AC973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17" name="Text Box 3">
          <a:extLst>
            <a:ext uri="{FF2B5EF4-FFF2-40B4-BE49-F238E27FC236}">
              <a16:creationId xmlns:a16="http://schemas.microsoft.com/office/drawing/2014/main" xmlns="" id="{E4528560-FF49-4A41-80AB-0B5DB0C0726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18" name="Text Box 3">
          <a:extLst>
            <a:ext uri="{FF2B5EF4-FFF2-40B4-BE49-F238E27FC236}">
              <a16:creationId xmlns:a16="http://schemas.microsoft.com/office/drawing/2014/main" xmlns="" id="{59C23392-1290-4D08-8375-89A0984E070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19" name="Text Box 3">
          <a:extLst>
            <a:ext uri="{FF2B5EF4-FFF2-40B4-BE49-F238E27FC236}">
              <a16:creationId xmlns:a16="http://schemas.microsoft.com/office/drawing/2014/main" xmlns="" id="{2CC8AE19-A24F-42BC-BE4C-8995FAE752E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20" name="Text Box 3">
          <a:extLst>
            <a:ext uri="{FF2B5EF4-FFF2-40B4-BE49-F238E27FC236}">
              <a16:creationId xmlns:a16="http://schemas.microsoft.com/office/drawing/2014/main" xmlns="" id="{6F053E9F-C1CA-4AD3-9325-E6840661A66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21" name="Text Box 3">
          <a:extLst>
            <a:ext uri="{FF2B5EF4-FFF2-40B4-BE49-F238E27FC236}">
              <a16:creationId xmlns:a16="http://schemas.microsoft.com/office/drawing/2014/main" xmlns="" id="{9EFA177C-6216-4D9F-BC6C-64C2EDD6E61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22" name="Text Box 3">
          <a:extLst>
            <a:ext uri="{FF2B5EF4-FFF2-40B4-BE49-F238E27FC236}">
              <a16:creationId xmlns:a16="http://schemas.microsoft.com/office/drawing/2014/main" xmlns="" id="{7763B6FA-28F1-47ED-8F45-A421011071E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23" name="Text Box 3">
          <a:extLst>
            <a:ext uri="{FF2B5EF4-FFF2-40B4-BE49-F238E27FC236}">
              <a16:creationId xmlns:a16="http://schemas.microsoft.com/office/drawing/2014/main" xmlns="" id="{3B013011-392C-4D23-8176-7492694B60F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24" name="Text Box 3">
          <a:extLst>
            <a:ext uri="{FF2B5EF4-FFF2-40B4-BE49-F238E27FC236}">
              <a16:creationId xmlns:a16="http://schemas.microsoft.com/office/drawing/2014/main" xmlns="" id="{C5CAAC89-70A9-410B-BA25-5BFF99EB499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25" name="Text Box 3">
          <a:extLst>
            <a:ext uri="{FF2B5EF4-FFF2-40B4-BE49-F238E27FC236}">
              <a16:creationId xmlns:a16="http://schemas.microsoft.com/office/drawing/2014/main" xmlns="" id="{D847B304-28C2-4246-A4B2-0E7E35B7D7C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26" name="Text Box 3">
          <a:extLst>
            <a:ext uri="{FF2B5EF4-FFF2-40B4-BE49-F238E27FC236}">
              <a16:creationId xmlns:a16="http://schemas.microsoft.com/office/drawing/2014/main" xmlns="" id="{6519913F-9CE2-40C9-9102-04619A26FB9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27" name="Text Box 3">
          <a:extLst>
            <a:ext uri="{FF2B5EF4-FFF2-40B4-BE49-F238E27FC236}">
              <a16:creationId xmlns:a16="http://schemas.microsoft.com/office/drawing/2014/main" xmlns="" id="{A2873B34-BDB3-493A-B6ED-DDD758E6B06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28" name="Text Box 3">
          <a:extLst>
            <a:ext uri="{FF2B5EF4-FFF2-40B4-BE49-F238E27FC236}">
              <a16:creationId xmlns:a16="http://schemas.microsoft.com/office/drawing/2014/main" xmlns="" id="{8AC81B02-3D07-49A4-8871-8FD851E9843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29" name="Text Box 3">
          <a:extLst>
            <a:ext uri="{FF2B5EF4-FFF2-40B4-BE49-F238E27FC236}">
              <a16:creationId xmlns:a16="http://schemas.microsoft.com/office/drawing/2014/main" xmlns="" id="{E95CA19C-2ECD-431A-BDE1-6C674EDA50B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30" name="Text Box 3">
          <a:extLst>
            <a:ext uri="{FF2B5EF4-FFF2-40B4-BE49-F238E27FC236}">
              <a16:creationId xmlns:a16="http://schemas.microsoft.com/office/drawing/2014/main" xmlns="" id="{1226B2F4-3F0C-4667-A7B3-FDCD3C8FC94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31" name="Text Box 3">
          <a:extLst>
            <a:ext uri="{FF2B5EF4-FFF2-40B4-BE49-F238E27FC236}">
              <a16:creationId xmlns:a16="http://schemas.microsoft.com/office/drawing/2014/main" xmlns="" id="{451D14B8-9DEE-45A4-AB3A-B26C3E89FBE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32" name="Text Box 3">
          <a:extLst>
            <a:ext uri="{FF2B5EF4-FFF2-40B4-BE49-F238E27FC236}">
              <a16:creationId xmlns:a16="http://schemas.microsoft.com/office/drawing/2014/main" xmlns="" id="{182628D9-B37A-4885-A7C0-E90830342F9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33" name="Text Box 3">
          <a:extLst>
            <a:ext uri="{FF2B5EF4-FFF2-40B4-BE49-F238E27FC236}">
              <a16:creationId xmlns:a16="http://schemas.microsoft.com/office/drawing/2014/main" xmlns="" id="{1EE7DCC6-D784-4467-82AB-4F2454FB97A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34" name="Text Box 3">
          <a:extLst>
            <a:ext uri="{FF2B5EF4-FFF2-40B4-BE49-F238E27FC236}">
              <a16:creationId xmlns:a16="http://schemas.microsoft.com/office/drawing/2014/main" xmlns="" id="{7BDCCB24-5554-4B72-B59C-4CABBC900F0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35" name="Text Box 3">
          <a:extLst>
            <a:ext uri="{FF2B5EF4-FFF2-40B4-BE49-F238E27FC236}">
              <a16:creationId xmlns:a16="http://schemas.microsoft.com/office/drawing/2014/main" xmlns="" id="{11CC92AE-5383-429F-9140-399833E1746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36" name="Text Box 3">
          <a:extLst>
            <a:ext uri="{FF2B5EF4-FFF2-40B4-BE49-F238E27FC236}">
              <a16:creationId xmlns:a16="http://schemas.microsoft.com/office/drawing/2014/main" xmlns="" id="{CC554D7D-CD1C-433F-A481-5AC0A05E74C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37" name="Text Box 3">
          <a:extLst>
            <a:ext uri="{FF2B5EF4-FFF2-40B4-BE49-F238E27FC236}">
              <a16:creationId xmlns:a16="http://schemas.microsoft.com/office/drawing/2014/main" xmlns="" id="{8AF1716B-071B-4F1D-AC6B-834DABB50B3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38" name="Text Box 3">
          <a:extLst>
            <a:ext uri="{FF2B5EF4-FFF2-40B4-BE49-F238E27FC236}">
              <a16:creationId xmlns:a16="http://schemas.microsoft.com/office/drawing/2014/main" xmlns="" id="{DA8355A4-F72A-4686-AC73-6AB4FD4B0CB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39" name="Text Box 3">
          <a:extLst>
            <a:ext uri="{FF2B5EF4-FFF2-40B4-BE49-F238E27FC236}">
              <a16:creationId xmlns:a16="http://schemas.microsoft.com/office/drawing/2014/main" xmlns="" id="{075ACAFF-8F1A-48E7-A270-EA296A9AFA5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40" name="Text Box 3">
          <a:extLst>
            <a:ext uri="{FF2B5EF4-FFF2-40B4-BE49-F238E27FC236}">
              <a16:creationId xmlns:a16="http://schemas.microsoft.com/office/drawing/2014/main" xmlns="" id="{31C0E55A-5326-40F6-A6D4-CFD9797AE31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41" name="Text Box 3">
          <a:extLst>
            <a:ext uri="{FF2B5EF4-FFF2-40B4-BE49-F238E27FC236}">
              <a16:creationId xmlns:a16="http://schemas.microsoft.com/office/drawing/2014/main" xmlns="" id="{7675E0A6-6A3B-4F32-9221-D1C3CAD485F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42" name="Text Box 3">
          <a:extLst>
            <a:ext uri="{FF2B5EF4-FFF2-40B4-BE49-F238E27FC236}">
              <a16:creationId xmlns:a16="http://schemas.microsoft.com/office/drawing/2014/main" xmlns="" id="{44047876-F0D9-4E08-B6A4-E7B6D7C23C9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43" name="Text Box 3">
          <a:extLst>
            <a:ext uri="{FF2B5EF4-FFF2-40B4-BE49-F238E27FC236}">
              <a16:creationId xmlns:a16="http://schemas.microsoft.com/office/drawing/2014/main" xmlns="" id="{E3885CB5-DFBE-4290-AC56-107B1C536B7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44" name="Text Box 3">
          <a:extLst>
            <a:ext uri="{FF2B5EF4-FFF2-40B4-BE49-F238E27FC236}">
              <a16:creationId xmlns:a16="http://schemas.microsoft.com/office/drawing/2014/main" xmlns="" id="{F0CB0371-2002-4B8A-B6CB-2B7EEF79B51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45" name="Text Box 3">
          <a:extLst>
            <a:ext uri="{FF2B5EF4-FFF2-40B4-BE49-F238E27FC236}">
              <a16:creationId xmlns:a16="http://schemas.microsoft.com/office/drawing/2014/main" xmlns="" id="{2A54C5D8-D81E-4DC1-AC92-A2D2A223E60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46" name="Text Box 3">
          <a:extLst>
            <a:ext uri="{FF2B5EF4-FFF2-40B4-BE49-F238E27FC236}">
              <a16:creationId xmlns:a16="http://schemas.microsoft.com/office/drawing/2014/main" xmlns="" id="{7B7D84AD-F7F9-4AA6-B8B7-B1252B85964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47" name="Text Box 3">
          <a:extLst>
            <a:ext uri="{FF2B5EF4-FFF2-40B4-BE49-F238E27FC236}">
              <a16:creationId xmlns:a16="http://schemas.microsoft.com/office/drawing/2014/main" xmlns="" id="{BAD5ACD0-9E3B-4303-B401-0A0E815993A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48" name="Text Box 3">
          <a:extLst>
            <a:ext uri="{FF2B5EF4-FFF2-40B4-BE49-F238E27FC236}">
              <a16:creationId xmlns:a16="http://schemas.microsoft.com/office/drawing/2014/main" xmlns="" id="{B565C5BC-187B-4AC2-A134-A97F9548ED2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49" name="Text Box 3">
          <a:extLst>
            <a:ext uri="{FF2B5EF4-FFF2-40B4-BE49-F238E27FC236}">
              <a16:creationId xmlns:a16="http://schemas.microsoft.com/office/drawing/2014/main" xmlns="" id="{6B9FF2F3-73CE-4600-A87E-D04D03E40A6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50" name="Text Box 3">
          <a:extLst>
            <a:ext uri="{FF2B5EF4-FFF2-40B4-BE49-F238E27FC236}">
              <a16:creationId xmlns:a16="http://schemas.microsoft.com/office/drawing/2014/main" xmlns="" id="{1B89E900-C2CA-43C8-BE98-7C23E539978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51" name="Text Box 3">
          <a:extLst>
            <a:ext uri="{FF2B5EF4-FFF2-40B4-BE49-F238E27FC236}">
              <a16:creationId xmlns:a16="http://schemas.microsoft.com/office/drawing/2014/main" xmlns="" id="{649F202C-B865-4803-9140-B062D52A543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52" name="Text Box 3">
          <a:extLst>
            <a:ext uri="{FF2B5EF4-FFF2-40B4-BE49-F238E27FC236}">
              <a16:creationId xmlns:a16="http://schemas.microsoft.com/office/drawing/2014/main" xmlns="" id="{50574433-0CB8-414D-9810-B6B7C82AEBC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53" name="Text Box 3">
          <a:extLst>
            <a:ext uri="{FF2B5EF4-FFF2-40B4-BE49-F238E27FC236}">
              <a16:creationId xmlns:a16="http://schemas.microsoft.com/office/drawing/2014/main" xmlns="" id="{C25E4BA0-00C2-4D52-91E3-E52D7248A3B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54" name="Text Box 3">
          <a:extLst>
            <a:ext uri="{FF2B5EF4-FFF2-40B4-BE49-F238E27FC236}">
              <a16:creationId xmlns:a16="http://schemas.microsoft.com/office/drawing/2014/main" xmlns="" id="{167DFB2F-A890-4DDA-94C0-F6B4517816E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55" name="Text Box 3">
          <a:extLst>
            <a:ext uri="{FF2B5EF4-FFF2-40B4-BE49-F238E27FC236}">
              <a16:creationId xmlns:a16="http://schemas.microsoft.com/office/drawing/2014/main" xmlns="" id="{84458BBE-0EF1-48C5-BC47-A2643B88821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56" name="Text Box 3">
          <a:extLst>
            <a:ext uri="{FF2B5EF4-FFF2-40B4-BE49-F238E27FC236}">
              <a16:creationId xmlns:a16="http://schemas.microsoft.com/office/drawing/2014/main" xmlns="" id="{6354059E-6A32-4DCB-A4A1-BFAEA8A03F8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57" name="Text Box 3">
          <a:extLst>
            <a:ext uri="{FF2B5EF4-FFF2-40B4-BE49-F238E27FC236}">
              <a16:creationId xmlns:a16="http://schemas.microsoft.com/office/drawing/2014/main" xmlns="" id="{D87E833C-4666-4238-A495-0A1A69344D7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58" name="Text Box 3">
          <a:extLst>
            <a:ext uri="{FF2B5EF4-FFF2-40B4-BE49-F238E27FC236}">
              <a16:creationId xmlns:a16="http://schemas.microsoft.com/office/drawing/2014/main" xmlns="" id="{3CDCE5DF-B3C9-4FAD-9780-8E3AB8412D9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59" name="Text Box 3">
          <a:extLst>
            <a:ext uri="{FF2B5EF4-FFF2-40B4-BE49-F238E27FC236}">
              <a16:creationId xmlns:a16="http://schemas.microsoft.com/office/drawing/2014/main" xmlns="" id="{B4442E0A-52DD-4F6F-A331-2FBBA0F8300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60" name="Text Box 3">
          <a:extLst>
            <a:ext uri="{FF2B5EF4-FFF2-40B4-BE49-F238E27FC236}">
              <a16:creationId xmlns:a16="http://schemas.microsoft.com/office/drawing/2014/main" xmlns="" id="{C91DE80E-FD03-4663-9C3D-7369A6F6806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61" name="Text Box 3">
          <a:extLst>
            <a:ext uri="{FF2B5EF4-FFF2-40B4-BE49-F238E27FC236}">
              <a16:creationId xmlns:a16="http://schemas.microsoft.com/office/drawing/2014/main" xmlns="" id="{548CD637-25E9-494F-9A5C-B780B4B46E7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62" name="Text Box 3">
          <a:extLst>
            <a:ext uri="{FF2B5EF4-FFF2-40B4-BE49-F238E27FC236}">
              <a16:creationId xmlns:a16="http://schemas.microsoft.com/office/drawing/2014/main" xmlns="" id="{0749BD65-FC6F-4A7B-8056-9122CE5A594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63" name="Text Box 3">
          <a:extLst>
            <a:ext uri="{FF2B5EF4-FFF2-40B4-BE49-F238E27FC236}">
              <a16:creationId xmlns:a16="http://schemas.microsoft.com/office/drawing/2014/main" xmlns="" id="{3DE637BF-A9A8-4BE5-8FF9-4EB0534E161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64" name="Text Box 3">
          <a:extLst>
            <a:ext uri="{FF2B5EF4-FFF2-40B4-BE49-F238E27FC236}">
              <a16:creationId xmlns:a16="http://schemas.microsoft.com/office/drawing/2014/main" xmlns="" id="{4D8D957A-A7F6-46B3-8451-B7BF2792DBB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65" name="Text Box 3">
          <a:extLst>
            <a:ext uri="{FF2B5EF4-FFF2-40B4-BE49-F238E27FC236}">
              <a16:creationId xmlns:a16="http://schemas.microsoft.com/office/drawing/2014/main" xmlns="" id="{94068A97-EC2F-42BD-8C83-B6F982AC0E7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66" name="Text Box 3">
          <a:extLst>
            <a:ext uri="{FF2B5EF4-FFF2-40B4-BE49-F238E27FC236}">
              <a16:creationId xmlns:a16="http://schemas.microsoft.com/office/drawing/2014/main" xmlns="" id="{40037F39-FA0A-4986-8882-C99507E9CF4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67" name="Text Box 3">
          <a:extLst>
            <a:ext uri="{FF2B5EF4-FFF2-40B4-BE49-F238E27FC236}">
              <a16:creationId xmlns:a16="http://schemas.microsoft.com/office/drawing/2014/main" xmlns="" id="{5E076297-A73F-487D-A69F-AF39C8EA443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68" name="Text Box 3">
          <a:extLst>
            <a:ext uri="{FF2B5EF4-FFF2-40B4-BE49-F238E27FC236}">
              <a16:creationId xmlns:a16="http://schemas.microsoft.com/office/drawing/2014/main" xmlns="" id="{60AAC141-12B9-4B88-B0CE-1CEC5557747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69" name="Text Box 3">
          <a:extLst>
            <a:ext uri="{FF2B5EF4-FFF2-40B4-BE49-F238E27FC236}">
              <a16:creationId xmlns:a16="http://schemas.microsoft.com/office/drawing/2014/main" xmlns="" id="{913915BE-C241-4F10-8067-7F4F61DEDAF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70" name="Text Box 3">
          <a:extLst>
            <a:ext uri="{FF2B5EF4-FFF2-40B4-BE49-F238E27FC236}">
              <a16:creationId xmlns:a16="http://schemas.microsoft.com/office/drawing/2014/main" xmlns="" id="{924C1BD2-1C8D-432F-88C2-E05CE9B04B6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71" name="Text Box 3">
          <a:extLst>
            <a:ext uri="{FF2B5EF4-FFF2-40B4-BE49-F238E27FC236}">
              <a16:creationId xmlns:a16="http://schemas.microsoft.com/office/drawing/2014/main" xmlns="" id="{76377E6E-803B-4780-8C16-2DD1D6E7776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72" name="Text Box 3">
          <a:extLst>
            <a:ext uri="{FF2B5EF4-FFF2-40B4-BE49-F238E27FC236}">
              <a16:creationId xmlns:a16="http://schemas.microsoft.com/office/drawing/2014/main" xmlns="" id="{5AAC20DC-EB1B-4B42-9396-C7E10DA8486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73" name="Text Box 3">
          <a:extLst>
            <a:ext uri="{FF2B5EF4-FFF2-40B4-BE49-F238E27FC236}">
              <a16:creationId xmlns:a16="http://schemas.microsoft.com/office/drawing/2014/main" xmlns="" id="{1AD99936-40FE-4943-8AF5-CF93865525D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74" name="Text Box 3">
          <a:extLst>
            <a:ext uri="{FF2B5EF4-FFF2-40B4-BE49-F238E27FC236}">
              <a16:creationId xmlns:a16="http://schemas.microsoft.com/office/drawing/2014/main" xmlns="" id="{C9F8A413-C41D-466A-A94D-09F45EC2501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75" name="Text Box 3">
          <a:extLst>
            <a:ext uri="{FF2B5EF4-FFF2-40B4-BE49-F238E27FC236}">
              <a16:creationId xmlns:a16="http://schemas.microsoft.com/office/drawing/2014/main" xmlns="" id="{48821370-4158-4EB4-BEEE-888BE364D17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76" name="Text Box 3">
          <a:extLst>
            <a:ext uri="{FF2B5EF4-FFF2-40B4-BE49-F238E27FC236}">
              <a16:creationId xmlns:a16="http://schemas.microsoft.com/office/drawing/2014/main" xmlns="" id="{920B1D6F-848A-485E-9D89-72EC0C72303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77" name="Text Box 3">
          <a:extLst>
            <a:ext uri="{FF2B5EF4-FFF2-40B4-BE49-F238E27FC236}">
              <a16:creationId xmlns:a16="http://schemas.microsoft.com/office/drawing/2014/main" xmlns="" id="{015BEA50-BEFF-4387-80C8-C855D0E2C58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78" name="Text Box 3">
          <a:extLst>
            <a:ext uri="{FF2B5EF4-FFF2-40B4-BE49-F238E27FC236}">
              <a16:creationId xmlns:a16="http://schemas.microsoft.com/office/drawing/2014/main" xmlns="" id="{BE55906D-F4E6-4DAE-809D-98D175CAA81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79" name="Text Box 3">
          <a:extLst>
            <a:ext uri="{FF2B5EF4-FFF2-40B4-BE49-F238E27FC236}">
              <a16:creationId xmlns:a16="http://schemas.microsoft.com/office/drawing/2014/main" xmlns="" id="{01B5EF09-9FCF-4322-A5EC-1F7B58EBF36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80" name="Text Box 3">
          <a:extLst>
            <a:ext uri="{FF2B5EF4-FFF2-40B4-BE49-F238E27FC236}">
              <a16:creationId xmlns:a16="http://schemas.microsoft.com/office/drawing/2014/main" xmlns="" id="{4B5203F9-01E6-435D-AA05-85DF574E42E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81" name="Text Box 3">
          <a:extLst>
            <a:ext uri="{FF2B5EF4-FFF2-40B4-BE49-F238E27FC236}">
              <a16:creationId xmlns:a16="http://schemas.microsoft.com/office/drawing/2014/main" xmlns="" id="{53B0E290-0402-4A55-889D-14848AD14A3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82" name="Text Box 3">
          <a:extLst>
            <a:ext uri="{FF2B5EF4-FFF2-40B4-BE49-F238E27FC236}">
              <a16:creationId xmlns:a16="http://schemas.microsoft.com/office/drawing/2014/main" xmlns="" id="{CB862116-12FC-4552-8810-557C8270B46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83" name="Text Box 3">
          <a:extLst>
            <a:ext uri="{FF2B5EF4-FFF2-40B4-BE49-F238E27FC236}">
              <a16:creationId xmlns:a16="http://schemas.microsoft.com/office/drawing/2014/main" xmlns="" id="{BA567A10-139E-4C67-B129-A9E898690B2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84" name="Text Box 3">
          <a:extLst>
            <a:ext uri="{FF2B5EF4-FFF2-40B4-BE49-F238E27FC236}">
              <a16:creationId xmlns:a16="http://schemas.microsoft.com/office/drawing/2014/main" xmlns="" id="{F7EC9F1E-5559-4D9B-AAB5-26423A532DF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85" name="Text Box 3">
          <a:extLst>
            <a:ext uri="{FF2B5EF4-FFF2-40B4-BE49-F238E27FC236}">
              <a16:creationId xmlns:a16="http://schemas.microsoft.com/office/drawing/2014/main" xmlns="" id="{520F571A-A41D-4248-BBC2-570C0F53D8C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86" name="Text Box 3">
          <a:extLst>
            <a:ext uri="{FF2B5EF4-FFF2-40B4-BE49-F238E27FC236}">
              <a16:creationId xmlns:a16="http://schemas.microsoft.com/office/drawing/2014/main" xmlns="" id="{E4BA692E-E454-4AA1-8331-45F3D602FC9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87" name="Text Box 3">
          <a:extLst>
            <a:ext uri="{FF2B5EF4-FFF2-40B4-BE49-F238E27FC236}">
              <a16:creationId xmlns:a16="http://schemas.microsoft.com/office/drawing/2014/main" xmlns="" id="{00AB8C41-B920-499D-9DBF-ACCF132E066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88" name="Text Box 3">
          <a:extLst>
            <a:ext uri="{FF2B5EF4-FFF2-40B4-BE49-F238E27FC236}">
              <a16:creationId xmlns:a16="http://schemas.microsoft.com/office/drawing/2014/main" xmlns="" id="{8C603346-F468-434D-8B7C-60C27ADC875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89" name="Text Box 3">
          <a:extLst>
            <a:ext uri="{FF2B5EF4-FFF2-40B4-BE49-F238E27FC236}">
              <a16:creationId xmlns:a16="http://schemas.microsoft.com/office/drawing/2014/main" xmlns="" id="{EE15471B-BA85-46BF-9331-0F521F7CA21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90" name="Text Box 3">
          <a:extLst>
            <a:ext uri="{FF2B5EF4-FFF2-40B4-BE49-F238E27FC236}">
              <a16:creationId xmlns:a16="http://schemas.microsoft.com/office/drawing/2014/main" xmlns="" id="{814ADA5C-B4B4-4339-9857-D6A96BFC319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91" name="Text Box 3">
          <a:extLst>
            <a:ext uri="{FF2B5EF4-FFF2-40B4-BE49-F238E27FC236}">
              <a16:creationId xmlns:a16="http://schemas.microsoft.com/office/drawing/2014/main" xmlns="" id="{F4BECB89-3672-42D1-8FF1-F282F4DEC75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92" name="Text Box 3">
          <a:extLst>
            <a:ext uri="{FF2B5EF4-FFF2-40B4-BE49-F238E27FC236}">
              <a16:creationId xmlns:a16="http://schemas.microsoft.com/office/drawing/2014/main" xmlns="" id="{DF9DBD67-5EFC-4A81-8122-89C93966367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93" name="Text Box 3">
          <a:extLst>
            <a:ext uri="{FF2B5EF4-FFF2-40B4-BE49-F238E27FC236}">
              <a16:creationId xmlns:a16="http://schemas.microsoft.com/office/drawing/2014/main" xmlns="" id="{DF1BB2B0-9EB8-4EF8-A0D1-2D70D45123F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94" name="Text Box 3">
          <a:extLst>
            <a:ext uri="{FF2B5EF4-FFF2-40B4-BE49-F238E27FC236}">
              <a16:creationId xmlns:a16="http://schemas.microsoft.com/office/drawing/2014/main" xmlns="" id="{1BC29940-0E7B-45CB-93A1-DD2EF855B01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795" name="Text Box 3">
          <a:extLst>
            <a:ext uri="{FF2B5EF4-FFF2-40B4-BE49-F238E27FC236}">
              <a16:creationId xmlns:a16="http://schemas.microsoft.com/office/drawing/2014/main" xmlns="" id="{F0FB9B11-B1DA-416A-9361-D522F8D1681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96" name="Text Box 3">
          <a:extLst>
            <a:ext uri="{FF2B5EF4-FFF2-40B4-BE49-F238E27FC236}">
              <a16:creationId xmlns:a16="http://schemas.microsoft.com/office/drawing/2014/main" xmlns="" id="{4F978245-D19C-46E9-920A-53AA6ACBB5D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97" name="Text Box 3">
          <a:extLst>
            <a:ext uri="{FF2B5EF4-FFF2-40B4-BE49-F238E27FC236}">
              <a16:creationId xmlns:a16="http://schemas.microsoft.com/office/drawing/2014/main" xmlns="" id="{0BE6F948-57BD-4E4D-85F7-7027E4FA5C4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98" name="Text Box 3">
          <a:extLst>
            <a:ext uri="{FF2B5EF4-FFF2-40B4-BE49-F238E27FC236}">
              <a16:creationId xmlns:a16="http://schemas.microsoft.com/office/drawing/2014/main" xmlns="" id="{8B5E9E80-2A1F-4EBA-AA34-D9F8545AFC1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799" name="Text Box 3">
          <a:extLst>
            <a:ext uri="{FF2B5EF4-FFF2-40B4-BE49-F238E27FC236}">
              <a16:creationId xmlns:a16="http://schemas.microsoft.com/office/drawing/2014/main" xmlns="" id="{817351EF-35CB-4284-8F7B-106C17F564D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00" name="Text Box 3">
          <a:extLst>
            <a:ext uri="{FF2B5EF4-FFF2-40B4-BE49-F238E27FC236}">
              <a16:creationId xmlns:a16="http://schemas.microsoft.com/office/drawing/2014/main" xmlns="" id="{7E50EEC3-4FA5-4C55-B594-551CE0589DE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01" name="Text Box 3">
          <a:extLst>
            <a:ext uri="{FF2B5EF4-FFF2-40B4-BE49-F238E27FC236}">
              <a16:creationId xmlns:a16="http://schemas.microsoft.com/office/drawing/2014/main" xmlns="" id="{1735A155-EDB4-4FBA-940B-C7780A61E0D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02" name="Text Box 3">
          <a:extLst>
            <a:ext uri="{FF2B5EF4-FFF2-40B4-BE49-F238E27FC236}">
              <a16:creationId xmlns:a16="http://schemas.microsoft.com/office/drawing/2014/main" xmlns="" id="{817A7215-4E2E-4A45-90E5-82F9B88436D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03" name="Text Box 3">
          <a:extLst>
            <a:ext uri="{FF2B5EF4-FFF2-40B4-BE49-F238E27FC236}">
              <a16:creationId xmlns:a16="http://schemas.microsoft.com/office/drawing/2014/main" xmlns="" id="{1A0DA11B-18C4-4959-B26C-C6F0A2D8DFA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04" name="Text Box 3">
          <a:extLst>
            <a:ext uri="{FF2B5EF4-FFF2-40B4-BE49-F238E27FC236}">
              <a16:creationId xmlns:a16="http://schemas.microsoft.com/office/drawing/2014/main" xmlns="" id="{AB209654-10D0-4529-BD09-7F16797D3BA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05" name="Text Box 3">
          <a:extLst>
            <a:ext uri="{FF2B5EF4-FFF2-40B4-BE49-F238E27FC236}">
              <a16:creationId xmlns:a16="http://schemas.microsoft.com/office/drawing/2014/main" xmlns="" id="{BA1B6110-DDC6-46BB-919D-D096058578F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06" name="Text Box 3">
          <a:extLst>
            <a:ext uri="{FF2B5EF4-FFF2-40B4-BE49-F238E27FC236}">
              <a16:creationId xmlns:a16="http://schemas.microsoft.com/office/drawing/2014/main" xmlns="" id="{573A63A5-0BFD-4F63-83B8-B9D07EEDB3B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07" name="Text Box 3">
          <a:extLst>
            <a:ext uri="{FF2B5EF4-FFF2-40B4-BE49-F238E27FC236}">
              <a16:creationId xmlns:a16="http://schemas.microsoft.com/office/drawing/2014/main" xmlns="" id="{59DDB7DD-8C23-442B-B72E-BC8EBE209C3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08" name="Text Box 3">
          <a:extLst>
            <a:ext uri="{FF2B5EF4-FFF2-40B4-BE49-F238E27FC236}">
              <a16:creationId xmlns:a16="http://schemas.microsoft.com/office/drawing/2014/main" xmlns="" id="{BDAB4B8A-5FDB-4691-8359-DAE8841FE63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09" name="Text Box 3">
          <a:extLst>
            <a:ext uri="{FF2B5EF4-FFF2-40B4-BE49-F238E27FC236}">
              <a16:creationId xmlns:a16="http://schemas.microsoft.com/office/drawing/2014/main" xmlns="" id="{896B6364-067C-47F4-A80E-ED03CD7AD78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10" name="Text Box 3">
          <a:extLst>
            <a:ext uri="{FF2B5EF4-FFF2-40B4-BE49-F238E27FC236}">
              <a16:creationId xmlns:a16="http://schemas.microsoft.com/office/drawing/2014/main" xmlns="" id="{3A37E402-D179-4D9E-AE95-05AB977793A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11" name="Text Box 3">
          <a:extLst>
            <a:ext uri="{FF2B5EF4-FFF2-40B4-BE49-F238E27FC236}">
              <a16:creationId xmlns:a16="http://schemas.microsoft.com/office/drawing/2014/main" xmlns="" id="{C28E3A6A-25A7-45A0-81A9-8189E6BEA54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12" name="Text Box 3">
          <a:extLst>
            <a:ext uri="{FF2B5EF4-FFF2-40B4-BE49-F238E27FC236}">
              <a16:creationId xmlns:a16="http://schemas.microsoft.com/office/drawing/2014/main" xmlns="" id="{E1685A41-E9D5-47E9-A9FA-E55530D17AA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13" name="Text Box 3">
          <a:extLst>
            <a:ext uri="{FF2B5EF4-FFF2-40B4-BE49-F238E27FC236}">
              <a16:creationId xmlns:a16="http://schemas.microsoft.com/office/drawing/2014/main" xmlns="" id="{60983F10-BFA4-4211-B6BC-4F836F818E6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14" name="Text Box 3">
          <a:extLst>
            <a:ext uri="{FF2B5EF4-FFF2-40B4-BE49-F238E27FC236}">
              <a16:creationId xmlns:a16="http://schemas.microsoft.com/office/drawing/2014/main" xmlns="" id="{59202C75-6FA6-482D-8599-C41BBBE1632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15" name="Text Box 3">
          <a:extLst>
            <a:ext uri="{FF2B5EF4-FFF2-40B4-BE49-F238E27FC236}">
              <a16:creationId xmlns:a16="http://schemas.microsoft.com/office/drawing/2014/main" xmlns="" id="{04DAD751-16E9-46DB-90F8-3A60C5E4E03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16" name="Text Box 3">
          <a:extLst>
            <a:ext uri="{FF2B5EF4-FFF2-40B4-BE49-F238E27FC236}">
              <a16:creationId xmlns:a16="http://schemas.microsoft.com/office/drawing/2014/main" xmlns="" id="{1F45747B-B9B8-4DA4-8CD9-D84190A930D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17" name="Text Box 3">
          <a:extLst>
            <a:ext uri="{FF2B5EF4-FFF2-40B4-BE49-F238E27FC236}">
              <a16:creationId xmlns:a16="http://schemas.microsoft.com/office/drawing/2014/main" xmlns="" id="{F9F1ABF4-9C98-49F5-9B8E-EB281D34814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18" name="Text Box 3">
          <a:extLst>
            <a:ext uri="{FF2B5EF4-FFF2-40B4-BE49-F238E27FC236}">
              <a16:creationId xmlns:a16="http://schemas.microsoft.com/office/drawing/2014/main" xmlns="" id="{CD469BEF-FAD2-4738-B395-5C7490F03E7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19" name="Text Box 3">
          <a:extLst>
            <a:ext uri="{FF2B5EF4-FFF2-40B4-BE49-F238E27FC236}">
              <a16:creationId xmlns:a16="http://schemas.microsoft.com/office/drawing/2014/main" xmlns="" id="{72DEDB1D-291D-4315-909B-98D6C371D52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20" name="Text Box 3">
          <a:extLst>
            <a:ext uri="{FF2B5EF4-FFF2-40B4-BE49-F238E27FC236}">
              <a16:creationId xmlns:a16="http://schemas.microsoft.com/office/drawing/2014/main" xmlns="" id="{E476B2D6-9B4A-4AEE-B5E2-9F2E6A6ADA1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21" name="Text Box 3">
          <a:extLst>
            <a:ext uri="{FF2B5EF4-FFF2-40B4-BE49-F238E27FC236}">
              <a16:creationId xmlns:a16="http://schemas.microsoft.com/office/drawing/2014/main" xmlns="" id="{3485064A-E0A9-48BE-95EA-0C3CFD0988C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22" name="Text Box 3">
          <a:extLst>
            <a:ext uri="{FF2B5EF4-FFF2-40B4-BE49-F238E27FC236}">
              <a16:creationId xmlns:a16="http://schemas.microsoft.com/office/drawing/2014/main" xmlns="" id="{B4A51E94-393B-4CAB-8FE2-554F4F3D59B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23" name="Text Box 3">
          <a:extLst>
            <a:ext uri="{FF2B5EF4-FFF2-40B4-BE49-F238E27FC236}">
              <a16:creationId xmlns:a16="http://schemas.microsoft.com/office/drawing/2014/main" xmlns="" id="{B6AC6BF5-62FC-4286-ADB8-D2C9A1A616F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24" name="Text Box 3">
          <a:extLst>
            <a:ext uri="{FF2B5EF4-FFF2-40B4-BE49-F238E27FC236}">
              <a16:creationId xmlns:a16="http://schemas.microsoft.com/office/drawing/2014/main" xmlns="" id="{8F52D6C3-6ACF-4CC1-A2FF-8124B0DADFC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25" name="Text Box 3">
          <a:extLst>
            <a:ext uri="{FF2B5EF4-FFF2-40B4-BE49-F238E27FC236}">
              <a16:creationId xmlns:a16="http://schemas.microsoft.com/office/drawing/2014/main" xmlns="" id="{A3D02F00-C81D-40DF-BCED-16B49EF93F3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26" name="Text Box 3">
          <a:extLst>
            <a:ext uri="{FF2B5EF4-FFF2-40B4-BE49-F238E27FC236}">
              <a16:creationId xmlns:a16="http://schemas.microsoft.com/office/drawing/2014/main" xmlns="" id="{EE2C3509-951C-4AAF-9C5E-1888480846D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27" name="Text Box 3">
          <a:extLst>
            <a:ext uri="{FF2B5EF4-FFF2-40B4-BE49-F238E27FC236}">
              <a16:creationId xmlns:a16="http://schemas.microsoft.com/office/drawing/2014/main" xmlns="" id="{CC92F703-B440-4E4C-B05B-0F61B1376E5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28" name="Text Box 3">
          <a:extLst>
            <a:ext uri="{FF2B5EF4-FFF2-40B4-BE49-F238E27FC236}">
              <a16:creationId xmlns:a16="http://schemas.microsoft.com/office/drawing/2014/main" xmlns="" id="{4937F2E2-D893-4D42-8083-14B323715D9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29" name="Text Box 3">
          <a:extLst>
            <a:ext uri="{FF2B5EF4-FFF2-40B4-BE49-F238E27FC236}">
              <a16:creationId xmlns:a16="http://schemas.microsoft.com/office/drawing/2014/main" xmlns="" id="{F15353C8-F6C4-461F-97E3-0ADF4D3AEB0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30" name="Text Box 3">
          <a:extLst>
            <a:ext uri="{FF2B5EF4-FFF2-40B4-BE49-F238E27FC236}">
              <a16:creationId xmlns:a16="http://schemas.microsoft.com/office/drawing/2014/main" xmlns="" id="{62021627-573E-441C-AE56-484F951903D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31" name="Text Box 3">
          <a:extLst>
            <a:ext uri="{FF2B5EF4-FFF2-40B4-BE49-F238E27FC236}">
              <a16:creationId xmlns:a16="http://schemas.microsoft.com/office/drawing/2014/main" xmlns="" id="{C6CA4050-00B9-4187-844D-91064DD6C18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32" name="Text Box 3">
          <a:extLst>
            <a:ext uri="{FF2B5EF4-FFF2-40B4-BE49-F238E27FC236}">
              <a16:creationId xmlns:a16="http://schemas.microsoft.com/office/drawing/2014/main" xmlns="" id="{1CE5A236-0349-49B8-96BE-4790D67A411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33" name="Text Box 3">
          <a:extLst>
            <a:ext uri="{FF2B5EF4-FFF2-40B4-BE49-F238E27FC236}">
              <a16:creationId xmlns:a16="http://schemas.microsoft.com/office/drawing/2014/main" xmlns="" id="{C086DAAE-0DA1-468D-883C-0841B0271C9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34" name="Text Box 3">
          <a:extLst>
            <a:ext uri="{FF2B5EF4-FFF2-40B4-BE49-F238E27FC236}">
              <a16:creationId xmlns:a16="http://schemas.microsoft.com/office/drawing/2014/main" xmlns="" id="{1E42584F-C9E3-4F41-B871-689EE0FEAE2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35" name="Text Box 3">
          <a:extLst>
            <a:ext uri="{FF2B5EF4-FFF2-40B4-BE49-F238E27FC236}">
              <a16:creationId xmlns:a16="http://schemas.microsoft.com/office/drawing/2014/main" xmlns="" id="{F5205C75-918F-4C11-82E6-ADF41C9DC27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36" name="Text Box 3">
          <a:extLst>
            <a:ext uri="{FF2B5EF4-FFF2-40B4-BE49-F238E27FC236}">
              <a16:creationId xmlns:a16="http://schemas.microsoft.com/office/drawing/2014/main" xmlns="" id="{B9371E55-0F0B-4090-90BF-19F3B942742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37" name="Text Box 3">
          <a:extLst>
            <a:ext uri="{FF2B5EF4-FFF2-40B4-BE49-F238E27FC236}">
              <a16:creationId xmlns:a16="http://schemas.microsoft.com/office/drawing/2014/main" xmlns="" id="{4A18817B-28B5-4802-A515-8707152551F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38" name="Text Box 3">
          <a:extLst>
            <a:ext uri="{FF2B5EF4-FFF2-40B4-BE49-F238E27FC236}">
              <a16:creationId xmlns:a16="http://schemas.microsoft.com/office/drawing/2014/main" xmlns="" id="{89494DFC-DD53-4C60-9A60-83D08E14649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39" name="Text Box 3">
          <a:extLst>
            <a:ext uri="{FF2B5EF4-FFF2-40B4-BE49-F238E27FC236}">
              <a16:creationId xmlns:a16="http://schemas.microsoft.com/office/drawing/2014/main" xmlns="" id="{99E98986-334E-47A4-BF94-DBF77C9C36D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40" name="Text Box 3">
          <a:extLst>
            <a:ext uri="{FF2B5EF4-FFF2-40B4-BE49-F238E27FC236}">
              <a16:creationId xmlns:a16="http://schemas.microsoft.com/office/drawing/2014/main" xmlns="" id="{DB77619C-94AA-49AD-8F7F-50D33250059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41" name="Text Box 3">
          <a:extLst>
            <a:ext uri="{FF2B5EF4-FFF2-40B4-BE49-F238E27FC236}">
              <a16:creationId xmlns:a16="http://schemas.microsoft.com/office/drawing/2014/main" xmlns="" id="{C37C7E3A-669A-4475-A4EC-BCE53AB0BD0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42" name="Text Box 3">
          <a:extLst>
            <a:ext uri="{FF2B5EF4-FFF2-40B4-BE49-F238E27FC236}">
              <a16:creationId xmlns:a16="http://schemas.microsoft.com/office/drawing/2014/main" xmlns="" id="{1347A2EE-EC9C-44D1-A570-CD05BDB5BC5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43" name="Text Box 3">
          <a:extLst>
            <a:ext uri="{FF2B5EF4-FFF2-40B4-BE49-F238E27FC236}">
              <a16:creationId xmlns:a16="http://schemas.microsoft.com/office/drawing/2014/main" xmlns="" id="{E40213F0-2C87-45C2-9170-79C8725D64C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44" name="Text Box 3">
          <a:extLst>
            <a:ext uri="{FF2B5EF4-FFF2-40B4-BE49-F238E27FC236}">
              <a16:creationId xmlns:a16="http://schemas.microsoft.com/office/drawing/2014/main" xmlns="" id="{C8C943A1-3756-4EBE-B11A-26D993DEA57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45" name="Text Box 3">
          <a:extLst>
            <a:ext uri="{FF2B5EF4-FFF2-40B4-BE49-F238E27FC236}">
              <a16:creationId xmlns:a16="http://schemas.microsoft.com/office/drawing/2014/main" xmlns="" id="{240332FC-BC19-43A4-ACE8-0D454B0DA28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46" name="Text Box 3">
          <a:extLst>
            <a:ext uri="{FF2B5EF4-FFF2-40B4-BE49-F238E27FC236}">
              <a16:creationId xmlns:a16="http://schemas.microsoft.com/office/drawing/2014/main" xmlns="" id="{BA0C46DC-317B-43E0-9157-2C1B6A09AAB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47" name="Text Box 3">
          <a:extLst>
            <a:ext uri="{FF2B5EF4-FFF2-40B4-BE49-F238E27FC236}">
              <a16:creationId xmlns:a16="http://schemas.microsoft.com/office/drawing/2014/main" xmlns="" id="{8276B426-D494-4371-83C9-D0A089AFF72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48" name="Text Box 3">
          <a:extLst>
            <a:ext uri="{FF2B5EF4-FFF2-40B4-BE49-F238E27FC236}">
              <a16:creationId xmlns:a16="http://schemas.microsoft.com/office/drawing/2014/main" xmlns="" id="{E0D67154-B2AA-47B4-854B-835D9F135C2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49" name="Text Box 3">
          <a:extLst>
            <a:ext uri="{FF2B5EF4-FFF2-40B4-BE49-F238E27FC236}">
              <a16:creationId xmlns:a16="http://schemas.microsoft.com/office/drawing/2014/main" xmlns="" id="{C7E48776-FB16-4FA2-BD59-0E9808F3F47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50" name="Text Box 3">
          <a:extLst>
            <a:ext uri="{FF2B5EF4-FFF2-40B4-BE49-F238E27FC236}">
              <a16:creationId xmlns:a16="http://schemas.microsoft.com/office/drawing/2014/main" xmlns="" id="{6B854199-6A40-46AA-B8F1-0799D4530D9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51" name="Text Box 3">
          <a:extLst>
            <a:ext uri="{FF2B5EF4-FFF2-40B4-BE49-F238E27FC236}">
              <a16:creationId xmlns:a16="http://schemas.microsoft.com/office/drawing/2014/main" xmlns="" id="{DFD52D6B-32A7-49FE-B0BE-41387096F22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52" name="Text Box 3">
          <a:extLst>
            <a:ext uri="{FF2B5EF4-FFF2-40B4-BE49-F238E27FC236}">
              <a16:creationId xmlns:a16="http://schemas.microsoft.com/office/drawing/2014/main" xmlns="" id="{F59ABE4C-EC1D-4B91-A437-1C9F55DB2E7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53" name="Text Box 3">
          <a:extLst>
            <a:ext uri="{FF2B5EF4-FFF2-40B4-BE49-F238E27FC236}">
              <a16:creationId xmlns:a16="http://schemas.microsoft.com/office/drawing/2014/main" xmlns="" id="{2E9BEE0D-F5B0-459A-BA8A-D0E7BECB4C5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54" name="Text Box 3">
          <a:extLst>
            <a:ext uri="{FF2B5EF4-FFF2-40B4-BE49-F238E27FC236}">
              <a16:creationId xmlns:a16="http://schemas.microsoft.com/office/drawing/2014/main" xmlns="" id="{8E6C3B02-270F-4A74-A906-E37BC98B132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55" name="Text Box 3">
          <a:extLst>
            <a:ext uri="{FF2B5EF4-FFF2-40B4-BE49-F238E27FC236}">
              <a16:creationId xmlns:a16="http://schemas.microsoft.com/office/drawing/2014/main" xmlns="" id="{FBCDF5CA-2C3F-4E5F-AF25-24E723A36BC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56" name="Text Box 3">
          <a:extLst>
            <a:ext uri="{FF2B5EF4-FFF2-40B4-BE49-F238E27FC236}">
              <a16:creationId xmlns:a16="http://schemas.microsoft.com/office/drawing/2014/main" xmlns="" id="{F33CBA18-B62E-4086-81FB-E3B448F9BE5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57" name="Text Box 3">
          <a:extLst>
            <a:ext uri="{FF2B5EF4-FFF2-40B4-BE49-F238E27FC236}">
              <a16:creationId xmlns:a16="http://schemas.microsoft.com/office/drawing/2014/main" xmlns="" id="{E1538DE3-48F0-4BAD-8F87-4AD80740BC9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58" name="Text Box 3">
          <a:extLst>
            <a:ext uri="{FF2B5EF4-FFF2-40B4-BE49-F238E27FC236}">
              <a16:creationId xmlns:a16="http://schemas.microsoft.com/office/drawing/2014/main" xmlns="" id="{11EE2DEE-12E7-4C1D-BC1D-6336CA08515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59" name="Text Box 3">
          <a:extLst>
            <a:ext uri="{FF2B5EF4-FFF2-40B4-BE49-F238E27FC236}">
              <a16:creationId xmlns:a16="http://schemas.microsoft.com/office/drawing/2014/main" xmlns="" id="{E163ADB6-36FF-48F8-8025-34CC07D9F06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60" name="Text Box 3">
          <a:extLst>
            <a:ext uri="{FF2B5EF4-FFF2-40B4-BE49-F238E27FC236}">
              <a16:creationId xmlns:a16="http://schemas.microsoft.com/office/drawing/2014/main" xmlns="" id="{891B467A-2B61-4CC9-9175-8D08367C3A1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61" name="Text Box 3">
          <a:extLst>
            <a:ext uri="{FF2B5EF4-FFF2-40B4-BE49-F238E27FC236}">
              <a16:creationId xmlns:a16="http://schemas.microsoft.com/office/drawing/2014/main" xmlns="" id="{2D039624-ACD2-47A1-9AFC-5859E573661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62" name="Text Box 3">
          <a:extLst>
            <a:ext uri="{FF2B5EF4-FFF2-40B4-BE49-F238E27FC236}">
              <a16:creationId xmlns:a16="http://schemas.microsoft.com/office/drawing/2014/main" xmlns="" id="{42830430-2ECE-4207-A9D3-4C2EBEA6AF5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63" name="Text Box 3">
          <a:extLst>
            <a:ext uri="{FF2B5EF4-FFF2-40B4-BE49-F238E27FC236}">
              <a16:creationId xmlns:a16="http://schemas.microsoft.com/office/drawing/2014/main" xmlns="" id="{D4BB890C-F057-4CDA-878D-9592F36D9D0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64" name="Text Box 3">
          <a:extLst>
            <a:ext uri="{FF2B5EF4-FFF2-40B4-BE49-F238E27FC236}">
              <a16:creationId xmlns:a16="http://schemas.microsoft.com/office/drawing/2014/main" xmlns="" id="{18DB8E72-98F9-42E4-AEB3-D54871C8203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65" name="Text Box 3">
          <a:extLst>
            <a:ext uri="{FF2B5EF4-FFF2-40B4-BE49-F238E27FC236}">
              <a16:creationId xmlns:a16="http://schemas.microsoft.com/office/drawing/2014/main" xmlns="" id="{B15CB3EC-D459-4F8C-AD05-5D125BE2FA2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66" name="Text Box 3">
          <a:extLst>
            <a:ext uri="{FF2B5EF4-FFF2-40B4-BE49-F238E27FC236}">
              <a16:creationId xmlns:a16="http://schemas.microsoft.com/office/drawing/2014/main" xmlns="" id="{DE9418B5-8624-428F-B050-519B969AFD5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67" name="Text Box 3">
          <a:extLst>
            <a:ext uri="{FF2B5EF4-FFF2-40B4-BE49-F238E27FC236}">
              <a16:creationId xmlns:a16="http://schemas.microsoft.com/office/drawing/2014/main" xmlns="" id="{C28ADC41-4E7D-424D-A5C3-23EEB96E9DB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68" name="Text Box 3">
          <a:extLst>
            <a:ext uri="{FF2B5EF4-FFF2-40B4-BE49-F238E27FC236}">
              <a16:creationId xmlns:a16="http://schemas.microsoft.com/office/drawing/2014/main" xmlns="" id="{2FEA7222-193A-4E7B-9541-D057CB4F5D5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69" name="Text Box 3">
          <a:extLst>
            <a:ext uri="{FF2B5EF4-FFF2-40B4-BE49-F238E27FC236}">
              <a16:creationId xmlns:a16="http://schemas.microsoft.com/office/drawing/2014/main" xmlns="" id="{445A5FAE-8E00-42A2-8457-490566EFB0F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70" name="Text Box 3">
          <a:extLst>
            <a:ext uri="{FF2B5EF4-FFF2-40B4-BE49-F238E27FC236}">
              <a16:creationId xmlns:a16="http://schemas.microsoft.com/office/drawing/2014/main" xmlns="" id="{95CA4ACF-CB38-467B-895F-354DB4F892D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71" name="Text Box 3">
          <a:extLst>
            <a:ext uri="{FF2B5EF4-FFF2-40B4-BE49-F238E27FC236}">
              <a16:creationId xmlns:a16="http://schemas.microsoft.com/office/drawing/2014/main" xmlns="" id="{F328EC2B-DCE8-4B88-8F4C-0AEBCB60D02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72" name="Text Box 3">
          <a:extLst>
            <a:ext uri="{FF2B5EF4-FFF2-40B4-BE49-F238E27FC236}">
              <a16:creationId xmlns:a16="http://schemas.microsoft.com/office/drawing/2014/main" xmlns="" id="{1FC00C3E-1A14-44E0-A563-3367A747695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73" name="Text Box 3">
          <a:extLst>
            <a:ext uri="{FF2B5EF4-FFF2-40B4-BE49-F238E27FC236}">
              <a16:creationId xmlns:a16="http://schemas.microsoft.com/office/drawing/2014/main" xmlns="" id="{2601B8E5-B2E8-4E54-9EED-EA58331BE3B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74" name="Text Box 3">
          <a:extLst>
            <a:ext uri="{FF2B5EF4-FFF2-40B4-BE49-F238E27FC236}">
              <a16:creationId xmlns:a16="http://schemas.microsoft.com/office/drawing/2014/main" xmlns="" id="{23DACF80-C5B2-411D-9801-CBB43E439D5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75" name="Text Box 3">
          <a:extLst>
            <a:ext uri="{FF2B5EF4-FFF2-40B4-BE49-F238E27FC236}">
              <a16:creationId xmlns:a16="http://schemas.microsoft.com/office/drawing/2014/main" xmlns="" id="{31AB054F-B788-45E3-AD70-16DF6BF66DE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76" name="Text Box 3">
          <a:extLst>
            <a:ext uri="{FF2B5EF4-FFF2-40B4-BE49-F238E27FC236}">
              <a16:creationId xmlns:a16="http://schemas.microsoft.com/office/drawing/2014/main" xmlns="" id="{8D54807B-AB5A-4732-AAC8-46D97674CF7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77" name="Text Box 3">
          <a:extLst>
            <a:ext uri="{FF2B5EF4-FFF2-40B4-BE49-F238E27FC236}">
              <a16:creationId xmlns:a16="http://schemas.microsoft.com/office/drawing/2014/main" xmlns="" id="{DD9EE1A0-A554-4B8F-96B6-BE63700FAA4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78" name="Text Box 3">
          <a:extLst>
            <a:ext uri="{FF2B5EF4-FFF2-40B4-BE49-F238E27FC236}">
              <a16:creationId xmlns:a16="http://schemas.microsoft.com/office/drawing/2014/main" xmlns="" id="{0DD2746D-0D8C-45B4-BA95-0B3F62EB889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79" name="Text Box 3">
          <a:extLst>
            <a:ext uri="{FF2B5EF4-FFF2-40B4-BE49-F238E27FC236}">
              <a16:creationId xmlns:a16="http://schemas.microsoft.com/office/drawing/2014/main" xmlns="" id="{4E35FC24-8322-44AB-A2B6-F9E67FAD6EC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80" name="Text Box 3">
          <a:extLst>
            <a:ext uri="{FF2B5EF4-FFF2-40B4-BE49-F238E27FC236}">
              <a16:creationId xmlns:a16="http://schemas.microsoft.com/office/drawing/2014/main" xmlns="" id="{4CD441CE-312F-402B-A4D2-E45D0706C32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81" name="Text Box 3">
          <a:extLst>
            <a:ext uri="{FF2B5EF4-FFF2-40B4-BE49-F238E27FC236}">
              <a16:creationId xmlns:a16="http://schemas.microsoft.com/office/drawing/2014/main" xmlns="" id="{FE8FD1CB-B6A6-4E32-ABC3-E6846C63023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82" name="Text Box 3">
          <a:extLst>
            <a:ext uri="{FF2B5EF4-FFF2-40B4-BE49-F238E27FC236}">
              <a16:creationId xmlns:a16="http://schemas.microsoft.com/office/drawing/2014/main" xmlns="" id="{2B6D0A43-7FD8-4CCF-93C2-0D634CE8E89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83" name="Text Box 3">
          <a:extLst>
            <a:ext uri="{FF2B5EF4-FFF2-40B4-BE49-F238E27FC236}">
              <a16:creationId xmlns:a16="http://schemas.microsoft.com/office/drawing/2014/main" xmlns="" id="{7DBE8913-16AC-404A-A28C-2986E573518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84" name="Text Box 3">
          <a:extLst>
            <a:ext uri="{FF2B5EF4-FFF2-40B4-BE49-F238E27FC236}">
              <a16:creationId xmlns:a16="http://schemas.microsoft.com/office/drawing/2014/main" xmlns="" id="{0B92B3D5-D91E-4F9E-AC7B-52FCD186F67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85" name="Text Box 3">
          <a:extLst>
            <a:ext uri="{FF2B5EF4-FFF2-40B4-BE49-F238E27FC236}">
              <a16:creationId xmlns:a16="http://schemas.microsoft.com/office/drawing/2014/main" xmlns="" id="{B0A75010-C6E6-4F34-AED9-1F87F6D7779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886" name="Text Box 3">
          <a:extLst>
            <a:ext uri="{FF2B5EF4-FFF2-40B4-BE49-F238E27FC236}">
              <a16:creationId xmlns:a16="http://schemas.microsoft.com/office/drawing/2014/main" xmlns="" id="{EA0220C5-D87B-457B-9A8A-83E5DBFBD66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87" name="Text Box 3">
          <a:extLst>
            <a:ext uri="{FF2B5EF4-FFF2-40B4-BE49-F238E27FC236}">
              <a16:creationId xmlns:a16="http://schemas.microsoft.com/office/drawing/2014/main" xmlns="" id="{B4015711-0FC6-43E0-9EE2-D34D7F2DB7B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888" name="Text Box 3">
          <a:extLst>
            <a:ext uri="{FF2B5EF4-FFF2-40B4-BE49-F238E27FC236}">
              <a16:creationId xmlns:a16="http://schemas.microsoft.com/office/drawing/2014/main" xmlns="" id="{E5EFB93B-2B49-408F-B1FA-4D02293DE79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889" name="Text Box 3">
          <a:extLst>
            <a:ext uri="{FF2B5EF4-FFF2-40B4-BE49-F238E27FC236}">
              <a16:creationId xmlns:a16="http://schemas.microsoft.com/office/drawing/2014/main" xmlns="" id="{C85692BB-C06F-4C3A-A9BA-EA7021C6AE2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890" name="Text Box 3">
          <a:extLst>
            <a:ext uri="{FF2B5EF4-FFF2-40B4-BE49-F238E27FC236}">
              <a16:creationId xmlns:a16="http://schemas.microsoft.com/office/drawing/2014/main" xmlns="" id="{4C60778A-3EFB-4DAA-A003-896B17D2711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891" name="Text Box 3">
          <a:extLst>
            <a:ext uri="{FF2B5EF4-FFF2-40B4-BE49-F238E27FC236}">
              <a16:creationId xmlns:a16="http://schemas.microsoft.com/office/drawing/2014/main" xmlns="" id="{9F6559F5-0D89-478C-8C8D-086142D991A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892" name="Text Box 3">
          <a:extLst>
            <a:ext uri="{FF2B5EF4-FFF2-40B4-BE49-F238E27FC236}">
              <a16:creationId xmlns:a16="http://schemas.microsoft.com/office/drawing/2014/main" xmlns="" id="{7BF32A2C-3BE2-4DE1-82DB-E146C7D80CC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893" name="Text Box 3">
          <a:extLst>
            <a:ext uri="{FF2B5EF4-FFF2-40B4-BE49-F238E27FC236}">
              <a16:creationId xmlns:a16="http://schemas.microsoft.com/office/drawing/2014/main" xmlns="" id="{9E7C95AB-E1F4-4724-8136-5DDE7A168CA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894" name="Text Box 3">
          <a:extLst>
            <a:ext uri="{FF2B5EF4-FFF2-40B4-BE49-F238E27FC236}">
              <a16:creationId xmlns:a16="http://schemas.microsoft.com/office/drawing/2014/main" xmlns="" id="{E05A0EC3-03AB-448B-9669-370729AF1C6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895" name="Text Box 3">
          <a:extLst>
            <a:ext uri="{FF2B5EF4-FFF2-40B4-BE49-F238E27FC236}">
              <a16:creationId xmlns:a16="http://schemas.microsoft.com/office/drawing/2014/main" xmlns="" id="{CE02C035-4E41-4642-BDB0-708E8968C2E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896" name="Text Box 3">
          <a:extLst>
            <a:ext uri="{FF2B5EF4-FFF2-40B4-BE49-F238E27FC236}">
              <a16:creationId xmlns:a16="http://schemas.microsoft.com/office/drawing/2014/main" xmlns="" id="{164DECAF-104F-4C2B-A45B-29D5DE31969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897" name="Text Box 3">
          <a:extLst>
            <a:ext uri="{FF2B5EF4-FFF2-40B4-BE49-F238E27FC236}">
              <a16:creationId xmlns:a16="http://schemas.microsoft.com/office/drawing/2014/main" xmlns="" id="{7B55783C-D210-4E27-B5EC-ED987A2080B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898" name="Text Box 3">
          <a:extLst>
            <a:ext uri="{FF2B5EF4-FFF2-40B4-BE49-F238E27FC236}">
              <a16:creationId xmlns:a16="http://schemas.microsoft.com/office/drawing/2014/main" xmlns="" id="{7C8CD5F3-5575-4862-BD22-8B2D6F59B3C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899" name="Text Box 3">
          <a:extLst>
            <a:ext uri="{FF2B5EF4-FFF2-40B4-BE49-F238E27FC236}">
              <a16:creationId xmlns:a16="http://schemas.microsoft.com/office/drawing/2014/main" xmlns="" id="{F95DB1B4-750B-427B-A5B2-1E68D7AA82B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00" name="Text Box 3">
          <a:extLst>
            <a:ext uri="{FF2B5EF4-FFF2-40B4-BE49-F238E27FC236}">
              <a16:creationId xmlns:a16="http://schemas.microsoft.com/office/drawing/2014/main" xmlns="" id="{AF979CC3-809D-4B1C-AC86-8B81C3ABFC0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01" name="Text Box 3">
          <a:extLst>
            <a:ext uri="{FF2B5EF4-FFF2-40B4-BE49-F238E27FC236}">
              <a16:creationId xmlns:a16="http://schemas.microsoft.com/office/drawing/2014/main" xmlns="" id="{CD4F52F5-0961-4190-879D-E73CE3F1510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02" name="Text Box 3">
          <a:extLst>
            <a:ext uri="{FF2B5EF4-FFF2-40B4-BE49-F238E27FC236}">
              <a16:creationId xmlns:a16="http://schemas.microsoft.com/office/drawing/2014/main" xmlns="" id="{B5A8EA0E-4681-4A33-9C79-1A6B0B8F92E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03" name="Text Box 3">
          <a:extLst>
            <a:ext uri="{FF2B5EF4-FFF2-40B4-BE49-F238E27FC236}">
              <a16:creationId xmlns:a16="http://schemas.microsoft.com/office/drawing/2014/main" xmlns="" id="{B300F7C9-46AC-45BB-9082-C36FD2DC9B0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04" name="Text Box 3">
          <a:extLst>
            <a:ext uri="{FF2B5EF4-FFF2-40B4-BE49-F238E27FC236}">
              <a16:creationId xmlns:a16="http://schemas.microsoft.com/office/drawing/2014/main" xmlns="" id="{6A16B5A7-0AB0-4CD0-BE9D-F4142F2896D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05" name="Text Box 3">
          <a:extLst>
            <a:ext uri="{FF2B5EF4-FFF2-40B4-BE49-F238E27FC236}">
              <a16:creationId xmlns:a16="http://schemas.microsoft.com/office/drawing/2014/main" xmlns="" id="{94634621-484F-4375-8A49-FCD48AA6CC0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06" name="Text Box 3">
          <a:extLst>
            <a:ext uri="{FF2B5EF4-FFF2-40B4-BE49-F238E27FC236}">
              <a16:creationId xmlns:a16="http://schemas.microsoft.com/office/drawing/2014/main" xmlns="" id="{CCB1BBBF-C8C8-409D-A947-B0481A416A3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07" name="Text Box 3">
          <a:extLst>
            <a:ext uri="{FF2B5EF4-FFF2-40B4-BE49-F238E27FC236}">
              <a16:creationId xmlns:a16="http://schemas.microsoft.com/office/drawing/2014/main" xmlns="" id="{0B8B6818-A588-4155-A04A-2DBBFAEEC8F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08" name="Text Box 3">
          <a:extLst>
            <a:ext uri="{FF2B5EF4-FFF2-40B4-BE49-F238E27FC236}">
              <a16:creationId xmlns:a16="http://schemas.microsoft.com/office/drawing/2014/main" xmlns="" id="{043015D2-FB0C-43FE-8F0E-FEA6FCA8079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09" name="Text Box 3">
          <a:extLst>
            <a:ext uri="{FF2B5EF4-FFF2-40B4-BE49-F238E27FC236}">
              <a16:creationId xmlns:a16="http://schemas.microsoft.com/office/drawing/2014/main" xmlns="" id="{8E23E8CE-C12F-4D7D-9110-A2076BCA6E6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10" name="Text Box 3">
          <a:extLst>
            <a:ext uri="{FF2B5EF4-FFF2-40B4-BE49-F238E27FC236}">
              <a16:creationId xmlns:a16="http://schemas.microsoft.com/office/drawing/2014/main" xmlns="" id="{115FC456-F3EE-4922-A63E-F418E2C35B7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11" name="Text Box 3">
          <a:extLst>
            <a:ext uri="{FF2B5EF4-FFF2-40B4-BE49-F238E27FC236}">
              <a16:creationId xmlns:a16="http://schemas.microsoft.com/office/drawing/2014/main" xmlns="" id="{8406544D-5869-48CB-AD07-A16E86C51B1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12" name="Text Box 3">
          <a:extLst>
            <a:ext uri="{FF2B5EF4-FFF2-40B4-BE49-F238E27FC236}">
              <a16:creationId xmlns:a16="http://schemas.microsoft.com/office/drawing/2014/main" xmlns="" id="{7AB04344-2F75-4EE1-888D-3A8C339930F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13" name="Text Box 3">
          <a:extLst>
            <a:ext uri="{FF2B5EF4-FFF2-40B4-BE49-F238E27FC236}">
              <a16:creationId xmlns:a16="http://schemas.microsoft.com/office/drawing/2014/main" xmlns="" id="{ABFE40BE-40D3-4DB4-8DC3-8C1FD155FDF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14" name="Text Box 3">
          <a:extLst>
            <a:ext uri="{FF2B5EF4-FFF2-40B4-BE49-F238E27FC236}">
              <a16:creationId xmlns:a16="http://schemas.microsoft.com/office/drawing/2014/main" xmlns="" id="{2FC93632-5336-4C6E-962C-E43661713B9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15" name="Text Box 3">
          <a:extLst>
            <a:ext uri="{FF2B5EF4-FFF2-40B4-BE49-F238E27FC236}">
              <a16:creationId xmlns:a16="http://schemas.microsoft.com/office/drawing/2014/main" xmlns="" id="{8DC946FB-F398-4A0A-9FFE-95BE53934E8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16" name="Text Box 3">
          <a:extLst>
            <a:ext uri="{FF2B5EF4-FFF2-40B4-BE49-F238E27FC236}">
              <a16:creationId xmlns:a16="http://schemas.microsoft.com/office/drawing/2014/main" xmlns="" id="{A4755EC3-5077-4F49-A3D7-529AD9157C9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17" name="Text Box 3">
          <a:extLst>
            <a:ext uri="{FF2B5EF4-FFF2-40B4-BE49-F238E27FC236}">
              <a16:creationId xmlns:a16="http://schemas.microsoft.com/office/drawing/2014/main" xmlns="" id="{6F53DE8C-9E71-4A44-A3EE-11DB672F48E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18" name="Text Box 3">
          <a:extLst>
            <a:ext uri="{FF2B5EF4-FFF2-40B4-BE49-F238E27FC236}">
              <a16:creationId xmlns:a16="http://schemas.microsoft.com/office/drawing/2014/main" xmlns="" id="{93E79102-AC81-455B-B9D5-AF8BC4A923F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19" name="Text Box 3">
          <a:extLst>
            <a:ext uri="{FF2B5EF4-FFF2-40B4-BE49-F238E27FC236}">
              <a16:creationId xmlns:a16="http://schemas.microsoft.com/office/drawing/2014/main" xmlns="" id="{93FE3F6D-244C-4296-9B92-E1F132E3D94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20" name="Text Box 3">
          <a:extLst>
            <a:ext uri="{FF2B5EF4-FFF2-40B4-BE49-F238E27FC236}">
              <a16:creationId xmlns:a16="http://schemas.microsoft.com/office/drawing/2014/main" xmlns="" id="{274EBE1C-4C5A-4BDA-B17B-D66ADF5ED96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21" name="Text Box 3">
          <a:extLst>
            <a:ext uri="{FF2B5EF4-FFF2-40B4-BE49-F238E27FC236}">
              <a16:creationId xmlns:a16="http://schemas.microsoft.com/office/drawing/2014/main" xmlns="" id="{77922116-CA4A-41B1-B2C3-C2B34AEBF1C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22" name="Text Box 3">
          <a:extLst>
            <a:ext uri="{FF2B5EF4-FFF2-40B4-BE49-F238E27FC236}">
              <a16:creationId xmlns:a16="http://schemas.microsoft.com/office/drawing/2014/main" xmlns="" id="{A657D982-16CC-48F5-BD2D-C84F661F70E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23" name="Text Box 3">
          <a:extLst>
            <a:ext uri="{FF2B5EF4-FFF2-40B4-BE49-F238E27FC236}">
              <a16:creationId xmlns:a16="http://schemas.microsoft.com/office/drawing/2014/main" xmlns="" id="{794858F6-8916-4B9A-8B79-B6818A667EF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24" name="Text Box 3">
          <a:extLst>
            <a:ext uri="{FF2B5EF4-FFF2-40B4-BE49-F238E27FC236}">
              <a16:creationId xmlns:a16="http://schemas.microsoft.com/office/drawing/2014/main" xmlns="" id="{1FE35DC5-11DA-47E9-BC30-4C21A18A832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25" name="Text Box 3">
          <a:extLst>
            <a:ext uri="{FF2B5EF4-FFF2-40B4-BE49-F238E27FC236}">
              <a16:creationId xmlns:a16="http://schemas.microsoft.com/office/drawing/2014/main" xmlns="" id="{C8571AEC-49D9-4CC9-81BC-D3851D9DA60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26" name="Text Box 3">
          <a:extLst>
            <a:ext uri="{FF2B5EF4-FFF2-40B4-BE49-F238E27FC236}">
              <a16:creationId xmlns:a16="http://schemas.microsoft.com/office/drawing/2014/main" xmlns="" id="{B71E7D02-77E4-4C00-BCA1-25BBE2E631F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27" name="Text Box 3">
          <a:extLst>
            <a:ext uri="{FF2B5EF4-FFF2-40B4-BE49-F238E27FC236}">
              <a16:creationId xmlns:a16="http://schemas.microsoft.com/office/drawing/2014/main" xmlns="" id="{9B363062-88E4-46FC-A04F-F572FD7B167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28" name="Text Box 3">
          <a:extLst>
            <a:ext uri="{FF2B5EF4-FFF2-40B4-BE49-F238E27FC236}">
              <a16:creationId xmlns:a16="http://schemas.microsoft.com/office/drawing/2014/main" xmlns="" id="{BBE7DF12-1A78-490F-A419-5D7210A7AB0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29" name="Text Box 3">
          <a:extLst>
            <a:ext uri="{FF2B5EF4-FFF2-40B4-BE49-F238E27FC236}">
              <a16:creationId xmlns:a16="http://schemas.microsoft.com/office/drawing/2014/main" xmlns="" id="{D5F9E91C-DE5F-46AA-B346-4CE0729EC33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30" name="Text Box 3">
          <a:extLst>
            <a:ext uri="{FF2B5EF4-FFF2-40B4-BE49-F238E27FC236}">
              <a16:creationId xmlns:a16="http://schemas.microsoft.com/office/drawing/2014/main" xmlns="" id="{F3FE15D7-5458-4BE6-BFAD-A9CB4CCC03D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31" name="Text Box 3">
          <a:extLst>
            <a:ext uri="{FF2B5EF4-FFF2-40B4-BE49-F238E27FC236}">
              <a16:creationId xmlns:a16="http://schemas.microsoft.com/office/drawing/2014/main" xmlns="" id="{66610833-10EF-4DAD-98B8-A1E637C0687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32" name="Text Box 3">
          <a:extLst>
            <a:ext uri="{FF2B5EF4-FFF2-40B4-BE49-F238E27FC236}">
              <a16:creationId xmlns:a16="http://schemas.microsoft.com/office/drawing/2014/main" xmlns="" id="{FA4230C2-DE95-4F55-9450-61114B20E90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33" name="Text Box 3">
          <a:extLst>
            <a:ext uri="{FF2B5EF4-FFF2-40B4-BE49-F238E27FC236}">
              <a16:creationId xmlns:a16="http://schemas.microsoft.com/office/drawing/2014/main" xmlns="" id="{4BBC2C2D-863F-4AE2-92DE-112F3E17E1C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34" name="Text Box 3">
          <a:extLst>
            <a:ext uri="{FF2B5EF4-FFF2-40B4-BE49-F238E27FC236}">
              <a16:creationId xmlns:a16="http://schemas.microsoft.com/office/drawing/2014/main" xmlns="" id="{B919B84B-865C-4E8E-9D49-C1D3600134F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35" name="Text Box 3">
          <a:extLst>
            <a:ext uri="{FF2B5EF4-FFF2-40B4-BE49-F238E27FC236}">
              <a16:creationId xmlns:a16="http://schemas.microsoft.com/office/drawing/2014/main" xmlns="" id="{E3326B19-5A90-4608-B60C-E19BB42D229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36" name="Text Box 3">
          <a:extLst>
            <a:ext uri="{FF2B5EF4-FFF2-40B4-BE49-F238E27FC236}">
              <a16:creationId xmlns:a16="http://schemas.microsoft.com/office/drawing/2014/main" xmlns="" id="{02947760-4C49-408C-9333-0DBE56FC641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37" name="Text Box 3">
          <a:extLst>
            <a:ext uri="{FF2B5EF4-FFF2-40B4-BE49-F238E27FC236}">
              <a16:creationId xmlns:a16="http://schemas.microsoft.com/office/drawing/2014/main" xmlns="" id="{2FBC2269-6918-48DC-915F-008C9C1D91F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38" name="Text Box 3">
          <a:extLst>
            <a:ext uri="{FF2B5EF4-FFF2-40B4-BE49-F238E27FC236}">
              <a16:creationId xmlns:a16="http://schemas.microsoft.com/office/drawing/2014/main" xmlns="" id="{5F6E8D2B-803D-43C5-88EA-AADF1432C0E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39" name="Text Box 3">
          <a:extLst>
            <a:ext uri="{FF2B5EF4-FFF2-40B4-BE49-F238E27FC236}">
              <a16:creationId xmlns:a16="http://schemas.microsoft.com/office/drawing/2014/main" xmlns="" id="{2CBE02FC-2C12-4D40-9EAA-091E8BEE65F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40" name="Text Box 3">
          <a:extLst>
            <a:ext uri="{FF2B5EF4-FFF2-40B4-BE49-F238E27FC236}">
              <a16:creationId xmlns:a16="http://schemas.microsoft.com/office/drawing/2014/main" xmlns="" id="{7EEA14EC-A4A7-4EF4-9323-197ECDC50E6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41" name="Text Box 3">
          <a:extLst>
            <a:ext uri="{FF2B5EF4-FFF2-40B4-BE49-F238E27FC236}">
              <a16:creationId xmlns:a16="http://schemas.microsoft.com/office/drawing/2014/main" xmlns="" id="{09DCD2EB-E590-4082-9B43-F9979F8DB73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42" name="Text Box 3">
          <a:extLst>
            <a:ext uri="{FF2B5EF4-FFF2-40B4-BE49-F238E27FC236}">
              <a16:creationId xmlns:a16="http://schemas.microsoft.com/office/drawing/2014/main" xmlns="" id="{49D810D1-BD69-4D03-819C-E45F01E256B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43" name="Text Box 3">
          <a:extLst>
            <a:ext uri="{FF2B5EF4-FFF2-40B4-BE49-F238E27FC236}">
              <a16:creationId xmlns:a16="http://schemas.microsoft.com/office/drawing/2014/main" xmlns="" id="{2F09D357-A687-43D4-8AA5-A14D4AD077F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44" name="Text Box 3">
          <a:extLst>
            <a:ext uri="{FF2B5EF4-FFF2-40B4-BE49-F238E27FC236}">
              <a16:creationId xmlns:a16="http://schemas.microsoft.com/office/drawing/2014/main" xmlns="" id="{B0BDCC76-7D3F-4A77-8AC8-31CAD3AB3CE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45" name="Text Box 3">
          <a:extLst>
            <a:ext uri="{FF2B5EF4-FFF2-40B4-BE49-F238E27FC236}">
              <a16:creationId xmlns:a16="http://schemas.microsoft.com/office/drawing/2014/main" xmlns="" id="{BB533762-5F12-414C-9B91-B8A7375B321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46" name="Text Box 3">
          <a:extLst>
            <a:ext uri="{FF2B5EF4-FFF2-40B4-BE49-F238E27FC236}">
              <a16:creationId xmlns:a16="http://schemas.microsoft.com/office/drawing/2014/main" xmlns="" id="{38F7AB99-0080-4B22-AD24-FF3EF0FE824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47" name="Text Box 3">
          <a:extLst>
            <a:ext uri="{FF2B5EF4-FFF2-40B4-BE49-F238E27FC236}">
              <a16:creationId xmlns:a16="http://schemas.microsoft.com/office/drawing/2014/main" xmlns="" id="{9098D3A4-CA48-48F4-B797-49BAB939FCB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48" name="Text Box 3">
          <a:extLst>
            <a:ext uri="{FF2B5EF4-FFF2-40B4-BE49-F238E27FC236}">
              <a16:creationId xmlns:a16="http://schemas.microsoft.com/office/drawing/2014/main" xmlns="" id="{DF8ABBB9-9E34-483B-8E2F-43FB5D53E7A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49" name="Text Box 3">
          <a:extLst>
            <a:ext uri="{FF2B5EF4-FFF2-40B4-BE49-F238E27FC236}">
              <a16:creationId xmlns:a16="http://schemas.microsoft.com/office/drawing/2014/main" xmlns="" id="{02A8D0AA-FB34-443E-B7A4-528F1B5A23B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50" name="Text Box 3">
          <a:extLst>
            <a:ext uri="{FF2B5EF4-FFF2-40B4-BE49-F238E27FC236}">
              <a16:creationId xmlns:a16="http://schemas.microsoft.com/office/drawing/2014/main" xmlns="" id="{88E3C962-DC14-4FB6-AC81-E33CA6B6C59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51" name="Text Box 3">
          <a:extLst>
            <a:ext uri="{FF2B5EF4-FFF2-40B4-BE49-F238E27FC236}">
              <a16:creationId xmlns:a16="http://schemas.microsoft.com/office/drawing/2014/main" xmlns="" id="{975E820A-5263-42B4-B3A2-3E677721B95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52" name="Text Box 3">
          <a:extLst>
            <a:ext uri="{FF2B5EF4-FFF2-40B4-BE49-F238E27FC236}">
              <a16:creationId xmlns:a16="http://schemas.microsoft.com/office/drawing/2014/main" xmlns="" id="{DE111E7A-DD48-443D-9EC8-E2E9D2A9C34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53" name="Text Box 3">
          <a:extLst>
            <a:ext uri="{FF2B5EF4-FFF2-40B4-BE49-F238E27FC236}">
              <a16:creationId xmlns:a16="http://schemas.microsoft.com/office/drawing/2014/main" xmlns="" id="{161AB584-F3D0-4E17-92D4-17FB7D1BED0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54" name="Text Box 3">
          <a:extLst>
            <a:ext uri="{FF2B5EF4-FFF2-40B4-BE49-F238E27FC236}">
              <a16:creationId xmlns:a16="http://schemas.microsoft.com/office/drawing/2014/main" xmlns="" id="{5D6E7FD5-DAF0-4098-BAB2-F40751BBB00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55" name="Text Box 3">
          <a:extLst>
            <a:ext uri="{FF2B5EF4-FFF2-40B4-BE49-F238E27FC236}">
              <a16:creationId xmlns:a16="http://schemas.microsoft.com/office/drawing/2014/main" xmlns="" id="{10EA73EE-8C46-4902-BE13-6556BC86423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56" name="Text Box 3">
          <a:extLst>
            <a:ext uri="{FF2B5EF4-FFF2-40B4-BE49-F238E27FC236}">
              <a16:creationId xmlns:a16="http://schemas.microsoft.com/office/drawing/2014/main" xmlns="" id="{9053273D-5CA7-41D0-8CB0-A5F82708869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57" name="Text Box 3">
          <a:extLst>
            <a:ext uri="{FF2B5EF4-FFF2-40B4-BE49-F238E27FC236}">
              <a16:creationId xmlns:a16="http://schemas.microsoft.com/office/drawing/2014/main" xmlns="" id="{52D904C0-B181-49DC-91DA-C21ADF02635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58" name="Text Box 3">
          <a:extLst>
            <a:ext uri="{FF2B5EF4-FFF2-40B4-BE49-F238E27FC236}">
              <a16:creationId xmlns:a16="http://schemas.microsoft.com/office/drawing/2014/main" xmlns="" id="{D7A473EC-94BC-4B22-A08A-747BF4857EE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59" name="Text Box 3">
          <a:extLst>
            <a:ext uri="{FF2B5EF4-FFF2-40B4-BE49-F238E27FC236}">
              <a16:creationId xmlns:a16="http://schemas.microsoft.com/office/drawing/2014/main" xmlns="" id="{B56BF13A-FE46-4F34-9E41-15DCCBEC675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60" name="Text Box 3">
          <a:extLst>
            <a:ext uri="{FF2B5EF4-FFF2-40B4-BE49-F238E27FC236}">
              <a16:creationId xmlns:a16="http://schemas.microsoft.com/office/drawing/2014/main" xmlns="" id="{5E9925B6-AC89-4818-B7C4-E7756AF4296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61" name="Text Box 3">
          <a:extLst>
            <a:ext uri="{FF2B5EF4-FFF2-40B4-BE49-F238E27FC236}">
              <a16:creationId xmlns:a16="http://schemas.microsoft.com/office/drawing/2014/main" xmlns="" id="{20A3B0D2-9877-462A-A0C2-9A5CBF97267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62" name="Text Box 3">
          <a:extLst>
            <a:ext uri="{FF2B5EF4-FFF2-40B4-BE49-F238E27FC236}">
              <a16:creationId xmlns:a16="http://schemas.microsoft.com/office/drawing/2014/main" xmlns="" id="{A46BD185-48D6-42D2-9793-F8C60548C22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63" name="Text Box 3">
          <a:extLst>
            <a:ext uri="{FF2B5EF4-FFF2-40B4-BE49-F238E27FC236}">
              <a16:creationId xmlns:a16="http://schemas.microsoft.com/office/drawing/2014/main" xmlns="" id="{1A49F605-31DD-47E5-95AE-C65634684F9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64" name="Text Box 3">
          <a:extLst>
            <a:ext uri="{FF2B5EF4-FFF2-40B4-BE49-F238E27FC236}">
              <a16:creationId xmlns:a16="http://schemas.microsoft.com/office/drawing/2014/main" xmlns="" id="{1BBA449C-31C5-494C-A558-FCCC1877A5A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65" name="Text Box 3">
          <a:extLst>
            <a:ext uri="{FF2B5EF4-FFF2-40B4-BE49-F238E27FC236}">
              <a16:creationId xmlns:a16="http://schemas.microsoft.com/office/drawing/2014/main" xmlns="" id="{B7453918-0FBF-4918-B5E0-B7FBB7D26BF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66" name="Text Box 3">
          <a:extLst>
            <a:ext uri="{FF2B5EF4-FFF2-40B4-BE49-F238E27FC236}">
              <a16:creationId xmlns:a16="http://schemas.microsoft.com/office/drawing/2014/main" xmlns="" id="{CA31DEF0-6260-4C01-A2DB-7DDEAB85275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67" name="Text Box 3">
          <a:extLst>
            <a:ext uri="{FF2B5EF4-FFF2-40B4-BE49-F238E27FC236}">
              <a16:creationId xmlns:a16="http://schemas.microsoft.com/office/drawing/2014/main" xmlns="" id="{AB8BB68F-8D9C-4DE3-BCF2-88BDCA9BA21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68" name="Text Box 3">
          <a:extLst>
            <a:ext uri="{FF2B5EF4-FFF2-40B4-BE49-F238E27FC236}">
              <a16:creationId xmlns:a16="http://schemas.microsoft.com/office/drawing/2014/main" xmlns="" id="{D2C88BD7-5D7D-4F04-8814-AD59C4E2109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69" name="Text Box 3">
          <a:extLst>
            <a:ext uri="{FF2B5EF4-FFF2-40B4-BE49-F238E27FC236}">
              <a16:creationId xmlns:a16="http://schemas.microsoft.com/office/drawing/2014/main" xmlns="" id="{CFC5ACD2-BF32-4B8D-8374-866370A0FC2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70" name="Text Box 3">
          <a:extLst>
            <a:ext uri="{FF2B5EF4-FFF2-40B4-BE49-F238E27FC236}">
              <a16:creationId xmlns:a16="http://schemas.microsoft.com/office/drawing/2014/main" xmlns="" id="{3F27EC7D-70D4-4C82-A591-474D21170F9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71" name="Text Box 3">
          <a:extLst>
            <a:ext uri="{FF2B5EF4-FFF2-40B4-BE49-F238E27FC236}">
              <a16:creationId xmlns:a16="http://schemas.microsoft.com/office/drawing/2014/main" xmlns="" id="{D374A57B-0EDC-4E5D-BEAC-939B35E0F21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72" name="Text Box 3">
          <a:extLst>
            <a:ext uri="{FF2B5EF4-FFF2-40B4-BE49-F238E27FC236}">
              <a16:creationId xmlns:a16="http://schemas.microsoft.com/office/drawing/2014/main" xmlns="" id="{889331BD-B9DA-4062-BA94-485B76C9BE5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5973" name="Text Box 3">
          <a:extLst>
            <a:ext uri="{FF2B5EF4-FFF2-40B4-BE49-F238E27FC236}">
              <a16:creationId xmlns:a16="http://schemas.microsoft.com/office/drawing/2014/main" xmlns="" id="{86A81968-40A3-4F98-9BC9-B88C4B7F95C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74" name="Text Box 3">
          <a:extLst>
            <a:ext uri="{FF2B5EF4-FFF2-40B4-BE49-F238E27FC236}">
              <a16:creationId xmlns:a16="http://schemas.microsoft.com/office/drawing/2014/main" xmlns="" id="{D8C1D6AC-2D16-4C79-8704-5D1F2AD077D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5975" name="Text Box 3">
          <a:extLst>
            <a:ext uri="{FF2B5EF4-FFF2-40B4-BE49-F238E27FC236}">
              <a16:creationId xmlns:a16="http://schemas.microsoft.com/office/drawing/2014/main" xmlns="" id="{7C83D777-2DE9-41A6-9385-4312FFB0B28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976" name="Text Box 3">
          <a:extLst>
            <a:ext uri="{FF2B5EF4-FFF2-40B4-BE49-F238E27FC236}">
              <a16:creationId xmlns:a16="http://schemas.microsoft.com/office/drawing/2014/main" xmlns="" id="{01FF0A16-1790-4315-8379-AE2EC22F886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977" name="Text Box 3">
          <a:extLst>
            <a:ext uri="{FF2B5EF4-FFF2-40B4-BE49-F238E27FC236}">
              <a16:creationId xmlns:a16="http://schemas.microsoft.com/office/drawing/2014/main" xmlns="" id="{01FB2999-6913-4284-A3DA-3BC75CD447C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978" name="Text Box 3">
          <a:extLst>
            <a:ext uri="{FF2B5EF4-FFF2-40B4-BE49-F238E27FC236}">
              <a16:creationId xmlns:a16="http://schemas.microsoft.com/office/drawing/2014/main" xmlns="" id="{1CD62B7B-3D94-4D83-8EBE-5C9D6A2C506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979" name="Text Box 3">
          <a:extLst>
            <a:ext uri="{FF2B5EF4-FFF2-40B4-BE49-F238E27FC236}">
              <a16:creationId xmlns:a16="http://schemas.microsoft.com/office/drawing/2014/main" xmlns="" id="{49314972-166E-4A0D-84DD-806AF3580C1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980" name="Text Box 3">
          <a:extLst>
            <a:ext uri="{FF2B5EF4-FFF2-40B4-BE49-F238E27FC236}">
              <a16:creationId xmlns:a16="http://schemas.microsoft.com/office/drawing/2014/main" xmlns="" id="{BFB45746-32F1-4D19-8A9B-EC1FF9E263E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981" name="Text Box 3">
          <a:extLst>
            <a:ext uri="{FF2B5EF4-FFF2-40B4-BE49-F238E27FC236}">
              <a16:creationId xmlns:a16="http://schemas.microsoft.com/office/drawing/2014/main" xmlns="" id="{7DEF12B2-ABF4-4C48-A62B-021DBF71CD2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982" name="Text Box 3">
          <a:extLst>
            <a:ext uri="{FF2B5EF4-FFF2-40B4-BE49-F238E27FC236}">
              <a16:creationId xmlns:a16="http://schemas.microsoft.com/office/drawing/2014/main" xmlns="" id="{C4C3B3B7-1B50-492E-8F0F-4F998FBDF16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983" name="Text Box 3">
          <a:extLst>
            <a:ext uri="{FF2B5EF4-FFF2-40B4-BE49-F238E27FC236}">
              <a16:creationId xmlns:a16="http://schemas.microsoft.com/office/drawing/2014/main" xmlns="" id="{D999F47A-0FA9-4F29-9507-791E21C90C0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984" name="Text Box 3">
          <a:extLst>
            <a:ext uri="{FF2B5EF4-FFF2-40B4-BE49-F238E27FC236}">
              <a16:creationId xmlns:a16="http://schemas.microsoft.com/office/drawing/2014/main" xmlns="" id="{5592223D-ACD4-4189-995C-93A63D49B7F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985" name="Text Box 3">
          <a:extLst>
            <a:ext uri="{FF2B5EF4-FFF2-40B4-BE49-F238E27FC236}">
              <a16:creationId xmlns:a16="http://schemas.microsoft.com/office/drawing/2014/main" xmlns="" id="{1E8E48D1-7643-48B1-863D-2BE962C9395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986" name="Text Box 3">
          <a:extLst>
            <a:ext uri="{FF2B5EF4-FFF2-40B4-BE49-F238E27FC236}">
              <a16:creationId xmlns:a16="http://schemas.microsoft.com/office/drawing/2014/main" xmlns="" id="{65898C87-433F-4602-A84E-04FEE25497D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987" name="Text Box 3">
          <a:extLst>
            <a:ext uri="{FF2B5EF4-FFF2-40B4-BE49-F238E27FC236}">
              <a16:creationId xmlns:a16="http://schemas.microsoft.com/office/drawing/2014/main" xmlns="" id="{D6C60BB7-FA86-441E-887C-00E69FBF2F1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988" name="Text Box 3">
          <a:extLst>
            <a:ext uri="{FF2B5EF4-FFF2-40B4-BE49-F238E27FC236}">
              <a16:creationId xmlns:a16="http://schemas.microsoft.com/office/drawing/2014/main" xmlns="" id="{0A4A7C8A-77AC-4576-80FF-D445D418B42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989" name="Text Box 3">
          <a:extLst>
            <a:ext uri="{FF2B5EF4-FFF2-40B4-BE49-F238E27FC236}">
              <a16:creationId xmlns:a16="http://schemas.microsoft.com/office/drawing/2014/main" xmlns="" id="{A3911CD4-AC9F-47A3-9C99-0FB99036747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990" name="Text Box 3">
          <a:extLst>
            <a:ext uri="{FF2B5EF4-FFF2-40B4-BE49-F238E27FC236}">
              <a16:creationId xmlns:a16="http://schemas.microsoft.com/office/drawing/2014/main" xmlns="" id="{A3BD0C63-1129-4269-A6D6-7F4668D149C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991" name="Text Box 3">
          <a:extLst>
            <a:ext uri="{FF2B5EF4-FFF2-40B4-BE49-F238E27FC236}">
              <a16:creationId xmlns:a16="http://schemas.microsoft.com/office/drawing/2014/main" xmlns="" id="{640AC3FB-37BF-499D-90D9-4D995D7A223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992" name="Text Box 3">
          <a:extLst>
            <a:ext uri="{FF2B5EF4-FFF2-40B4-BE49-F238E27FC236}">
              <a16:creationId xmlns:a16="http://schemas.microsoft.com/office/drawing/2014/main" xmlns="" id="{641B616F-C8FC-437E-B35E-7A1323C01D6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993" name="Text Box 3">
          <a:extLst>
            <a:ext uri="{FF2B5EF4-FFF2-40B4-BE49-F238E27FC236}">
              <a16:creationId xmlns:a16="http://schemas.microsoft.com/office/drawing/2014/main" xmlns="" id="{15C8AFAC-D0F2-4FED-9A79-F91E42702E7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994" name="Text Box 3">
          <a:extLst>
            <a:ext uri="{FF2B5EF4-FFF2-40B4-BE49-F238E27FC236}">
              <a16:creationId xmlns:a16="http://schemas.microsoft.com/office/drawing/2014/main" xmlns="" id="{F7102078-6118-4375-B5B1-C5C80811180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995" name="Text Box 3">
          <a:extLst>
            <a:ext uri="{FF2B5EF4-FFF2-40B4-BE49-F238E27FC236}">
              <a16:creationId xmlns:a16="http://schemas.microsoft.com/office/drawing/2014/main" xmlns="" id="{D08603DB-DB9C-47F0-8B5F-6F0D26DC2C8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996" name="Text Box 3">
          <a:extLst>
            <a:ext uri="{FF2B5EF4-FFF2-40B4-BE49-F238E27FC236}">
              <a16:creationId xmlns:a16="http://schemas.microsoft.com/office/drawing/2014/main" xmlns="" id="{B949D6E8-1E80-45BB-A4CF-F1FEB6EFDAA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5997" name="Text Box 3">
          <a:extLst>
            <a:ext uri="{FF2B5EF4-FFF2-40B4-BE49-F238E27FC236}">
              <a16:creationId xmlns:a16="http://schemas.microsoft.com/office/drawing/2014/main" xmlns="" id="{9618AC5B-B696-46EE-B414-9BD869A2C80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998" name="Text Box 3">
          <a:extLst>
            <a:ext uri="{FF2B5EF4-FFF2-40B4-BE49-F238E27FC236}">
              <a16:creationId xmlns:a16="http://schemas.microsoft.com/office/drawing/2014/main" xmlns="" id="{CD7F38F2-A674-43BC-A6BC-C02C409A725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5999" name="Text Box 3">
          <a:extLst>
            <a:ext uri="{FF2B5EF4-FFF2-40B4-BE49-F238E27FC236}">
              <a16:creationId xmlns:a16="http://schemas.microsoft.com/office/drawing/2014/main" xmlns="" id="{0124DB2B-DB51-42F6-872B-46EDA59BA7D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00" name="Text Box 3">
          <a:extLst>
            <a:ext uri="{FF2B5EF4-FFF2-40B4-BE49-F238E27FC236}">
              <a16:creationId xmlns:a16="http://schemas.microsoft.com/office/drawing/2014/main" xmlns="" id="{9702177C-866D-4734-89AE-82A821DC02D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01" name="Text Box 3">
          <a:extLst>
            <a:ext uri="{FF2B5EF4-FFF2-40B4-BE49-F238E27FC236}">
              <a16:creationId xmlns:a16="http://schemas.microsoft.com/office/drawing/2014/main" xmlns="" id="{A4DD9402-827C-46F2-AD91-BFC407A5E31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02" name="Text Box 3">
          <a:extLst>
            <a:ext uri="{FF2B5EF4-FFF2-40B4-BE49-F238E27FC236}">
              <a16:creationId xmlns:a16="http://schemas.microsoft.com/office/drawing/2014/main" xmlns="" id="{B9392750-C9DF-4878-B89D-54B1F6E8D59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03" name="Text Box 3">
          <a:extLst>
            <a:ext uri="{FF2B5EF4-FFF2-40B4-BE49-F238E27FC236}">
              <a16:creationId xmlns:a16="http://schemas.microsoft.com/office/drawing/2014/main" xmlns="" id="{BAF66155-A0F8-4AA9-9781-C78059B0ABA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04" name="Text Box 3">
          <a:extLst>
            <a:ext uri="{FF2B5EF4-FFF2-40B4-BE49-F238E27FC236}">
              <a16:creationId xmlns:a16="http://schemas.microsoft.com/office/drawing/2014/main" xmlns="" id="{F1C382F0-3A4D-4814-9B19-8A36CD68C32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05" name="Text Box 3">
          <a:extLst>
            <a:ext uri="{FF2B5EF4-FFF2-40B4-BE49-F238E27FC236}">
              <a16:creationId xmlns:a16="http://schemas.microsoft.com/office/drawing/2014/main" xmlns="" id="{9E2DA60A-ACFB-4DFE-8AC1-AD6C1D44B34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06" name="Text Box 3">
          <a:extLst>
            <a:ext uri="{FF2B5EF4-FFF2-40B4-BE49-F238E27FC236}">
              <a16:creationId xmlns:a16="http://schemas.microsoft.com/office/drawing/2014/main" xmlns="" id="{69ED63BB-37C7-4B7F-B713-44DD0C9E429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07" name="Text Box 3">
          <a:extLst>
            <a:ext uri="{FF2B5EF4-FFF2-40B4-BE49-F238E27FC236}">
              <a16:creationId xmlns:a16="http://schemas.microsoft.com/office/drawing/2014/main" xmlns="" id="{EBBC1A96-C376-4F96-B46A-29200515C04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08" name="Text Box 3">
          <a:extLst>
            <a:ext uri="{FF2B5EF4-FFF2-40B4-BE49-F238E27FC236}">
              <a16:creationId xmlns:a16="http://schemas.microsoft.com/office/drawing/2014/main" xmlns="" id="{36B324D1-6D12-48CC-BE9A-8DBAEE256B0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09" name="Text Box 3">
          <a:extLst>
            <a:ext uri="{FF2B5EF4-FFF2-40B4-BE49-F238E27FC236}">
              <a16:creationId xmlns:a16="http://schemas.microsoft.com/office/drawing/2014/main" xmlns="" id="{BE371C0A-08A1-4266-A670-0064A75FE5F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10" name="Text Box 3">
          <a:extLst>
            <a:ext uri="{FF2B5EF4-FFF2-40B4-BE49-F238E27FC236}">
              <a16:creationId xmlns:a16="http://schemas.microsoft.com/office/drawing/2014/main" xmlns="" id="{E2A5B667-7D71-4323-AAD2-AA060ECEB7A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11" name="Text Box 3">
          <a:extLst>
            <a:ext uri="{FF2B5EF4-FFF2-40B4-BE49-F238E27FC236}">
              <a16:creationId xmlns:a16="http://schemas.microsoft.com/office/drawing/2014/main" xmlns="" id="{D641D22A-96CA-4624-90E3-EE92A65E2FF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12" name="Text Box 3">
          <a:extLst>
            <a:ext uri="{FF2B5EF4-FFF2-40B4-BE49-F238E27FC236}">
              <a16:creationId xmlns:a16="http://schemas.microsoft.com/office/drawing/2014/main" xmlns="" id="{D5D6A833-625D-4761-8CA1-77DF73D047E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13" name="Text Box 3">
          <a:extLst>
            <a:ext uri="{FF2B5EF4-FFF2-40B4-BE49-F238E27FC236}">
              <a16:creationId xmlns:a16="http://schemas.microsoft.com/office/drawing/2014/main" xmlns="" id="{0A4B702F-6F2C-48D9-9042-D951105450A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14" name="Text Box 3">
          <a:extLst>
            <a:ext uri="{FF2B5EF4-FFF2-40B4-BE49-F238E27FC236}">
              <a16:creationId xmlns:a16="http://schemas.microsoft.com/office/drawing/2014/main" xmlns="" id="{08599DF6-689C-49BF-AA6D-8E12DD50706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15" name="Text Box 3">
          <a:extLst>
            <a:ext uri="{FF2B5EF4-FFF2-40B4-BE49-F238E27FC236}">
              <a16:creationId xmlns:a16="http://schemas.microsoft.com/office/drawing/2014/main" xmlns="" id="{2251F34E-F4CB-446B-BBA6-FB1DC189FB1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16" name="Text Box 3">
          <a:extLst>
            <a:ext uri="{FF2B5EF4-FFF2-40B4-BE49-F238E27FC236}">
              <a16:creationId xmlns:a16="http://schemas.microsoft.com/office/drawing/2014/main" xmlns="" id="{B56DD149-2D14-4626-BDB2-566E7C5A475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17" name="Text Box 3">
          <a:extLst>
            <a:ext uri="{FF2B5EF4-FFF2-40B4-BE49-F238E27FC236}">
              <a16:creationId xmlns:a16="http://schemas.microsoft.com/office/drawing/2014/main" xmlns="" id="{AED50D58-F6B9-4763-A7D3-9D78743E371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18" name="Text Box 3">
          <a:extLst>
            <a:ext uri="{FF2B5EF4-FFF2-40B4-BE49-F238E27FC236}">
              <a16:creationId xmlns:a16="http://schemas.microsoft.com/office/drawing/2014/main" xmlns="" id="{ABB59830-B348-4ACF-877C-4BABAF41B25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19" name="Text Box 3">
          <a:extLst>
            <a:ext uri="{FF2B5EF4-FFF2-40B4-BE49-F238E27FC236}">
              <a16:creationId xmlns:a16="http://schemas.microsoft.com/office/drawing/2014/main" xmlns="" id="{3BB78A04-F44D-4209-8284-5AEFA5D8073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20" name="Text Box 3">
          <a:extLst>
            <a:ext uri="{FF2B5EF4-FFF2-40B4-BE49-F238E27FC236}">
              <a16:creationId xmlns:a16="http://schemas.microsoft.com/office/drawing/2014/main" xmlns="" id="{969AEE0A-03A4-46C8-9245-1E4FDFA4610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21" name="Text Box 3">
          <a:extLst>
            <a:ext uri="{FF2B5EF4-FFF2-40B4-BE49-F238E27FC236}">
              <a16:creationId xmlns:a16="http://schemas.microsoft.com/office/drawing/2014/main" xmlns="" id="{C9752A65-4BAF-419C-950D-741DC153668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22" name="Text Box 3">
          <a:extLst>
            <a:ext uri="{FF2B5EF4-FFF2-40B4-BE49-F238E27FC236}">
              <a16:creationId xmlns:a16="http://schemas.microsoft.com/office/drawing/2014/main" xmlns="" id="{8EABB72E-3F6C-457B-9BCF-F2B1A23976B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23" name="Text Box 3">
          <a:extLst>
            <a:ext uri="{FF2B5EF4-FFF2-40B4-BE49-F238E27FC236}">
              <a16:creationId xmlns:a16="http://schemas.microsoft.com/office/drawing/2014/main" xmlns="" id="{28FCDB4F-7508-4AA7-931D-95BE754A27E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24" name="Text Box 3">
          <a:extLst>
            <a:ext uri="{FF2B5EF4-FFF2-40B4-BE49-F238E27FC236}">
              <a16:creationId xmlns:a16="http://schemas.microsoft.com/office/drawing/2014/main" xmlns="" id="{76FC6A89-8CD2-4DB2-A5CB-DD02E5DA5FE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25" name="Text Box 3">
          <a:extLst>
            <a:ext uri="{FF2B5EF4-FFF2-40B4-BE49-F238E27FC236}">
              <a16:creationId xmlns:a16="http://schemas.microsoft.com/office/drawing/2014/main" xmlns="" id="{F5F89D65-3DA1-48AB-B293-0C2A7E5E324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26" name="Text Box 3">
          <a:extLst>
            <a:ext uri="{FF2B5EF4-FFF2-40B4-BE49-F238E27FC236}">
              <a16:creationId xmlns:a16="http://schemas.microsoft.com/office/drawing/2014/main" xmlns="" id="{2F72F95B-9AB6-445F-9ADC-E74EDFDF30B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27" name="Text Box 3">
          <a:extLst>
            <a:ext uri="{FF2B5EF4-FFF2-40B4-BE49-F238E27FC236}">
              <a16:creationId xmlns:a16="http://schemas.microsoft.com/office/drawing/2014/main" xmlns="" id="{F5148D71-EC80-4770-BBEF-B4B722B1BC6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28" name="Text Box 3">
          <a:extLst>
            <a:ext uri="{FF2B5EF4-FFF2-40B4-BE49-F238E27FC236}">
              <a16:creationId xmlns:a16="http://schemas.microsoft.com/office/drawing/2014/main" xmlns="" id="{FAEF8C29-EBE9-4480-95F1-65760553F22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29" name="Text Box 3">
          <a:extLst>
            <a:ext uri="{FF2B5EF4-FFF2-40B4-BE49-F238E27FC236}">
              <a16:creationId xmlns:a16="http://schemas.microsoft.com/office/drawing/2014/main" xmlns="" id="{4C20B1D1-145A-480D-8ED8-B810F20B433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30" name="Text Box 3">
          <a:extLst>
            <a:ext uri="{FF2B5EF4-FFF2-40B4-BE49-F238E27FC236}">
              <a16:creationId xmlns:a16="http://schemas.microsoft.com/office/drawing/2014/main" xmlns="" id="{69C6070B-4C23-4823-A7AA-910F92FE22F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31" name="Text Box 3">
          <a:extLst>
            <a:ext uri="{FF2B5EF4-FFF2-40B4-BE49-F238E27FC236}">
              <a16:creationId xmlns:a16="http://schemas.microsoft.com/office/drawing/2014/main" xmlns="" id="{E84577A7-936D-4B06-BF68-7C6D94D0B47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32" name="Text Box 3">
          <a:extLst>
            <a:ext uri="{FF2B5EF4-FFF2-40B4-BE49-F238E27FC236}">
              <a16:creationId xmlns:a16="http://schemas.microsoft.com/office/drawing/2014/main" xmlns="" id="{27909735-092B-437A-BE2D-F8BB1C62EC7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33" name="Text Box 3">
          <a:extLst>
            <a:ext uri="{FF2B5EF4-FFF2-40B4-BE49-F238E27FC236}">
              <a16:creationId xmlns:a16="http://schemas.microsoft.com/office/drawing/2014/main" xmlns="" id="{ED12F090-AB3A-4770-8360-B27327DDEC1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34" name="Text Box 3">
          <a:extLst>
            <a:ext uri="{FF2B5EF4-FFF2-40B4-BE49-F238E27FC236}">
              <a16:creationId xmlns:a16="http://schemas.microsoft.com/office/drawing/2014/main" xmlns="" id="{07ED9998-7A7C-42A4-9D75-7F1E0E66104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35" name="Text Box 3">
          <a:extLst>
            <a:ext uri="{FF2B5EF4-FFF2-40B4-BE49-F238E27FC236}">
              <a16:creationId xmlns:a16="http://schemas.microsoft.com/office/drawing/2014/main" xmlns="" id="{7CC4BDF5-7314-4EFB-B3A7-06DFF95B1D1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36" name="Text Box 3">
          <a:extLst>
            <a:ext uri="{FF2B5EF4-FFF2-40B4-BE49-F238E27FC236}">
              <a16:creationId xmlns:a16="http://schemas.microsoft.com/office/drawing/2014/main" xmlns="" id="{3ADE14A6-F6FC-43EE-BA46-17248DFC57E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37" name="Text Box 3">
          <a:extLst>
            <a:ext uri="{FF2B5EF4-FFF2-40B4-BE49-F238E27FC236}">
              <a16:creationId xmlns:a16="http://schemas.microsoft.com/office/drawing/2014/main" xmlns="" id="{D5507BAD-CB6E-497E-BCD5-0991BE6A99D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38" name="Text Box 3">
          <a:extLst>
            <a:ext uri="{FF2B5EF4-FFF2-40B4-BE49-F238E27FC236}">
              <a16:creationId xmlns:a16="http://schemas.microsoft.com/office/drawing/2014/main" xmlns="" id="{65262F42-4FA1-452A-BC3D-1DCB4BDF807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39" name="Text Box 3">
          <a:extLst>
            <a:ext uri="{FF2B5EF4-FFF2-40B4-BE49-F238E27FC236}">
              <a16:creationId xmlns:a16="http://schemas.microsoft.com/office/drawing/2014/main" xmlns="" id="{FBD3B7CE-8DC7-4068-B6F2-83794C93C65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40" name="Text Box 3">
          <a:extLst>
            <a:ext uri="{FF2B5EF4-FFF2-40B4-BE49-F238E27FC236}">
              <a16:creationId xmlns:a16="http://schemas.microsoft.com/office/drawing/2014/main" xmlns="" id="{45CE2D88-A8BF-4203-A793-1EA02188427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41" name="Text Box 3">
          <a:extLst>
            <a:ext uri="{FF2B5EF4-FFF2-40B4-BE49-F238E27FC236}">
              <a16:creationId xmlns:a16="http://schemas.microsoft.com/office/drawing/2014/main" xmlns="" id="{B3BECF22-08B6-44B9-BBF5-F21452E4577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42" name="Text Box 3">
          <a:extLst>
            <a:ext uri="{FF2B5EF4-FFF2-40B4-BE49-F238E27FC236}">
              <a16:creationId xmlns:a16="http://schemas.microsoft.com/office/drawing/2014/main" xmlns="" id="{D5F88DC5-2B49-4DE9-A4B0-836ABEE2FD2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43" name="Text Box 3">
          <a:extLst>
            <a:ext uri="{FF2B5EF4-FFF2-40B4-BE49-F238E27FC236}">
              <a16:creationId xmlns:a16="http://schemas.microsoft.com/office/drawing/2014/main" xmlns="" id="{945EB192-D068-410F-B218-C4D05579954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44" name="Text Box 3">
          <a:extLst>
            <a:ext uri="{FF2B5EF4-FFF2-40B4-BE49-F238E27FC236}">
              <a16:creationId xmlns:a16="http://schemas.microsoft.com/office/drawing/2014/main" xmlns="" id="{76A6CBE5-6121-4FD6-BA29-FCAC40A42C2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45" name="Text Box 3">
          <a:extLst>
            <a:ext uri="{FF2B5EF4-FFF2-40B4-BE49-F238E27FC236}">
              <a16:creationId xmlns:a16="http://schemas.microsoft.com/office/drawing/2014/main" xmlns="" id="{169A34F1-B346-4CB2-B98E-0F93125B330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46" name="Text Box 3">
          <a:extLst>
            <a:ext uri="{FF2B5EF4-FFF2-40B4-BE49-F238E27FC236}">
              <a16:creationId xmlns:a16="http://schemas.microsoft.com/office/drawing/2014/main" xmlns="" id="{90694828-8245-46E4-B561-F174D22AC03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47" name="Text Box 3">
          <a:extLst>
            <a:ext uri="{FF2B5EF4-FFF2-40B4-BE49-F238E27FC236}">
              <a16:creationId xmlns:a16="http://schemas.microsoft.com/office/drawing/2014/main" xmlns="" id="{CF6A4385-E145-4A0E-B9D0-C8F5EC2FFBD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48" name="Text Box 3">
          <a:extLst>
            <a:ext uri="{FF2B5EF4-FFF2-40B4-BE49-F238E27FC236}">
              <a16:creationId xmlns:a16="http://schemas.microsoft.com/office/drawing/2014/main" xmlns="" id="{58C4B130-FD1B-4421-9278-6EDAB73A345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49" name="Text Box 3">
          <a:extLst>
            <a:ext uri="{FF2B5EF4-FFF2-40B4-BE49-F238E27FC236}">
              <a16:creationId xmlns:a16="http://schemas.microsoft.com/office/drawing/2014/main" xmlns="" id="{2F50EBFC-3258-4013-A6A8-F65928D7BD7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50" name="Text Box 3">
          <a:extLst>
            <a:ext uri="{FF2B5EF4-FFF2-40B4-BE49-F238E27FC236}">
              <a16:creationId xmlns:a16="http://schemas.microsoft.com/office/drawing/2014/main" xmlns="" id="{C80A6F4E-61E3-4610-BAD4-FD0E764C049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51" name="Text Box 3">
          <a:extLst>
            <a:ext uri="{FF2B5EF4-FFF2-40B4-BE49-F238E27FC236}">
              <a16:creationId xmlns:a16="http://schemas.microsoft.com/office/drawing/2014/main" xmlns="" id="{CB975923-A343-4471-87E7-B48D4B2D5F8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52" name="Text Box 3">
          <a:extLst>
            <a:ext uri="{FF2B5EF4-FFF2-40B4-BE49-F238E27FC236}">
              <a16:creationId xmlns:a16="http://schemas.microsoft.com/office/drawing/2014/main" xmlns="" id="{3B3C4F68-8958-441F-BABE-AE8A197C1E1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53" name="Text Box 3">
          <a:extLst>
            <a:ext uri="{FF2B5EF4-FFF2-40B4-BE49-F238E27FC236}">
              <a16:creationId xmlns:a16="http://schemas.microsoft.com/office/drawing/2014/main" xmlns="" id="{2F97AB4B-D04D-4F6E-ACDC-9A1FC0BD3D9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54" name="Text Box 3">
          <a:extLst>
            <a:ext uri="{FF2B5EF4-FFF2-40B4-BE49-F238E27FC236}">
              <a16:creationId xmlns:a16="http://schemas.microsoft.com/office/drawing/2014/main" xmlns="" id="{7677D736-FA87-4FB0-A89A-3B9BD3E0993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55" name="Text Box 3">
          <a:extLst>
            <a:ext uri="{FF2B5EF4-FFF2-40B4-BE49-F238E27FC236}">
              <a16:creationId xmlns:a16="http://schemas.microsoft.com/office/drawing/2014/main" xmlns="" id="{F4942E93-952F-41E9-93EF-C81B72A303D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56" name="Text Box 3">
          <a:extLst>
            <a:ext uri="{FF2B5EF4-FFF2-40B4-BE49-F238E27FC236}">
              <a16:creationId xmlns:a16="http://schemas.microsoft.com/office/drawing/2014/main" xmlns="" id="{EA8B6F66-4181-478D-8B13-CA8CB719C25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57" name="Text Box 3">
          <a:extLst>
            <a:ext uri="{FF2B5EF4-FFF2-40B4-BE49-F238E27FC236}">
              <a16:creationId xmlns:a16="http://schemas.microsoft.com/office/drawing/2014/main" xmlns="" id="{BE6252AD-E728-4031-A4AB-F32646C5DBD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58" name="Text Box 3">
          <a:extLst>
            <a:ext uri="{FF2B5EF4-FFF2-40B4-BE49-F238E27FC236}">
              <a16:creationId xmlns:a16="http://schemas.microsoft.com/office/drawing/2014/main" xmlns="" id="{BF444A63-802F-40FC-B8CF-FFA31216B2D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59" name="Text Box 3">
          <a:extLst>
            <a:ext uri="{FF2B5EF4-FFF2-40B4-BE49-F238E27FC236}">
              <a16:creationId xmlns:a16="http://schemas.microsoft.com/office/drawing/2014/main" xmlns="" id="{87C2FAE6-943A-4DC6-B2DE-0FE343C3FD1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60" name="Text Box 3">
          <a:extLst>
            <a:ext uri="{FF2B5EF4-FFF2-40B4-BE49-F238E27FC236}">
              <a16:creationId xmlns:a16="http://schemas.microsoft.com/office/drawing/2014/main" xmlns="" id="{00B44AFB-5C7D-4E89-BEA5-6D0AEF668C1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61" name="Text Box 3">
          <a:extLst>
            <a:ext uri="{FF2B5EF4-FFF2-40B4-BE49-F238E27FC236}">
              <a16:creationId xmlns:a16="http://schemas.microsoft.com/office/drawing/2014/main" xmlns="" id="{83783095-022D-4862-916E-12E78E77898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62" name="Text Box 3">
          <a:extLst>
            <a:ext uri="{FF2B5EF4-FFF2-40B4-BE49-F238E27FC236}">
              <a16:creationId xmlns:a16="http://schemas.microsoft.com/office/drawing/2014/main" xmlns="" id="{18A7C4A9-BC02-4309-91B1-B6BDB259F21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63" name="Text Box 3">
          <a:extLst>
            <a:ext uri="{FF2B5EF4-FFF2-40B4-BE49-F238E27FC236}">
              <a16:creationId xmlns:a16="http://schemas.microsoft.com/office/drawing/2014/main" xmlns="" id="{93E9E41D-5B4B-4E6E-A61B-63BF56948DD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64" name="Text Box 3">
          <a:extLst>
            <a:ext uri="{FF2B5EF4-FFF2-40B4-BE49-F238E27FC236}">
              <a16:creationId xmlns:a16="http://schemas.microsoft.com/office/drawing/2014/main" xmlns="" id="{4B0A3F91-C4CC-458D-AD0C-5A0728767B5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65" name="Text Box 3">
          <a:extLst>
            <a:ext uri="{FF2B5EF4-FFF2-40B4-BE49-F238E27FC236}">
              <a16:creationId xmlns:a16="http://schemas.microsoft.com/office/drawing/2014/main" xmlns="" id="{9B2C1794-C21F-4C27-9A85-6151F767A8D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66" name="Text Box 3">
          <a:extLst>
            <a:ext uri="{FF2B5EF4-FFF2-40B4-BE49-F238E27FC236}">
              <a16:creationId xmlns:a16="http://schemas.microsoft.com/office/drawing/2014/main" xmlns="" id="{A53E91D5-862A-4797-B269-20C186A04A6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67" name="Text Box 3">
          <a:extLst>
            <a:ext uri="{FF2B5EF4-FFF2-40B4-BE49-F238E27FC236}">
              <a16:creationId xmlns:a16="http://schemas.microsoft.com/office/drawing/2014/main" xmlns="" id="{D1535785-7269-4A54-A6B6-9F67F66CFC3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68" name="Text Box 3">
          <a:extLst>
            <a:ext uri="{FF2B5EF4-FFF2-40B4-BE49-F238E27FC236}">
              <a16:creationId xmlns:a16="http://schemas.microsoft.com/office/drawing/2014/main" xmlns="" id="{254B0889-F748-4A15-83BC-D3AE1EB37CC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69" name="Text Box 3">
          <a:extLst>
            <a:ext uri="{FF2B5EF4-FFF2-40B4-BE49-F238E27FC236}">
              <a16:creationId xmlns:a16="http://schemas.microsoft.com/office/drawing/2014/main" xmlns="" id="{A69CA2FD-6E96-48FC-AA54-27BBF336F7E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70" name="Text Box 3">
          <a:extLst>
            <a:ext uri="{FF2B5EF4-FFF2-40B4-BE49-F238E27FC236}">
              <a16:creationId xmlns:a16="http://schemas.microsoft.com/office/drawing/2014/main" xmlns="" id="{2715C303-E9FD-41FA-845F-126F1575BA3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71" name="Text Box 3">
          <a:extLst>
            <a:ext uri="{FF2B5EF4-FFF2-40B4-BE49-F238E27FC236}">
              <a16:creationId xmlns:a16="http://schemas.microsoft.com/office/drawing/2014/main" xmlns="" id="{7DB489C7-49F7-49B2-9284-5D801093206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72" name="Text Box 3">
          <a:extLst>
            <a:ext uri="{FF2B5EF4-FFF2-40B4-BE49-F238E27FC236}">
              <a16:creationId xmlns:a16="http://schemas.microsoft.com/office/drawing/2014/main" xmlns="" id="{7E73957F-EFB6-4C90-BB56-EA21C1D84C6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73" name="Text Box 3">
          <a:extLst>
            <a:ext uri="{FF2B5EF4-FFF2-40B4-BE49-F238E27FC236}">
              <a16:creationId xmlns:a16="http://schemas.microsoft.com/office/drawing/2014/main" xmlns="" id="{37AD48AD-D684-49E9-A3BA-F1A83022ECE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74" name="Text Box 3">
          <a:extLst>
            <a:ext uri="{FF2B5EF4-FFF2-40B4-BE49-F238E27FC236}">
              <a16:creationId xmlns:a16="http://schemas.microsoft.com/office/drawing/2014/main" xmlns="" id="{09A30704-2AC8-4A4D-8683-648A46495C3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75" name="Text Box 3">
          <a:extLst>
            <a:ext uri="{FF2B5EF4-FFF2-40B4-BE49-F238E27FC236}">
              <a16:creationId xmlns:a16="http://schemas.microsoft.com/office/drawing/2014/main" xmlns="" id="{B2B27D96-3B15-49FD-BB12-4199F8B1E2D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76" name="Text Box 3">
          <a:extLst>
            <a:ext uri="{FF2B5EF4-FFF2-40B4-BE49-F238E27FC236}">
              <a16:creationId xmlns:a16="http://schemas.microsoft.com/office/drawing/2014/main" xmlns="" id="{65D8E1C1-E466-4D02-BC35-D9882E1C1F2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77" name="Text Box 3">
          <a:extLst>
            <a:ext uri="{FF2B5EF4-FFF2-40B4-BE49-F238E27FC236}">
              <a16:creationId xmlns:a16="http://schemas.microsoft.com/office/drawing/2014/main" xmlns="" id="{848BFB15-4965-4AC2-A130-ECBED263880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78" name="Text Box 3">
          <a:extLst>
            <a:ext uri="{FF2B5EF4-FFF2-40B4-BE49-F238E27FC236}">
              <a16:creationId xmlns:a16="http://schemas.microsoft.com/office/drawing/2014/main" xmlns="" id="{FCF62FDF-8917-425E-BBC1-0D6A736F510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79" name="Text Box 3">
          <a:extLst>
            <a:ext uri="{FF2B5EF4-FFF2-40B4-BE49-F238E27FC236}">
              <a16:creationId xmlns:a16="http://schemas.microsoft.com/office/drawing/2014/main" xmlns="" id="{CE30528B-10FF-4D94-A122-F7C2B2DE113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80" name="Text Box 3">
          <a:extLst>
            <a:ext uri="{FF2B5EF4-FFF2-40B4-BE49-F238E27FC236}">
              <a16:creationId xmlns:a16="http://schemas.microsoft.com/office/drawing/2014/main" xmlns="" id="{D8988A4D-19BB-4740-A4E2-28535633ED6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81" name="Text Box 3">
          <a:extLst>
            <a:ext uri="{FF2B5EF4-FFF2-40B4-BE49-F238E27FC236}">
              <a16:creationId xmlns:a16="http://schemas.microsoft.com/office/drawing/2014/main" xmlns="" id="{136E8B95-A644-4739-9F22-38A32F73A7B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82" name="Text Box 3">
          <a:extLst>
            <a:ext uri="{FF2B5EF4-FFF2-40B4-BE49-F238E27FC236}">
              <a16:creationId xmlns:a16="http://schemas.microsoft.com/office/drawing/2014/main" xmlns="" id="{6891C67D-F19E-4165-A657-8851DC60539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83" name="Text Box 3">
          <a:extLst>
            <a:ext uri="{FF2B5EF4-FFF2-40B4-BE49-F238E27FC236}">
              <a16:creationId xmlns:a16="http://schemas.microsoft.com/office/drawing/2014/main" xmlns="" id="{533F726E-D5F5-4378-A6E5-6E0620B4E42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84" name="Text Box 3">
          <a:extLst>
            <a:ext uri="{FF2B5EF4-FFF2-40B4-BE49-F238E27FC236}">
              <a16:creationId xmlns:a16="http://schemas.microsoft.com/office/drawing/2014/main" xmlns="" id="{A6B4A0C3-F1FD-48DF-8C7A-25C5B6C98B0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85" name="Text Box 3">
          <a:extLst>
            <a:ext uri="{FF2B5EF4-FFF2-40B4-BE49-F238E27FC236}">
              <a16:creationId xmlns:a16="http://schemas.microsoft.com/office/drawing/2014/main" xmlns="" id="{4D8848ED-B8AF-4FB0-A15D-940CA280950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86" name="Text Box 3">
          <a:extLst>
            <a:ext uri="{FF2B5EF4-FFF2-40B4-BE49-F238E27FC236}">
              <a16:creationId xmlns:a16="http://schemas.microsoft.com/office/drawing/2014/main" xmlns="" id="{2F7C2279-AE8F-44D8-8530-B0E89C2F437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87" name="Text Box 3">
          <a:extLst>
            <a:ext uri="{FF2B5EF4-FFF2-40B4-BE49-F238E27FC236}">
              <a16:creationId xmlns:a16="http://schemas.microsoft.com/office/drawing/2014/main" xmlns="" id="{49B9766E-CCE7-4CFC-B94C-422A26AE9E1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88" name="Text Box 3">
          <a:extLst>
            <a:ext uri="{FF2B5EF4-FFF2-40B4-BE49-F238E27FC236}">
              <a16:creationId xmlns:a16="http://schemas.microsoft.com/office/drawing/2014/main" xmlns="" id="{A2F48A80-063B-4F27-A522-44E3A80DD05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89" name="Text Box 3">
          <a:extLst>
            <a:ext uri="{FF2B5EF4-FFF2-40B4-BE49-F238E27FC236}">
              <a16:creationId xmlns:a16="http://schemas.microsoft.com/office/drawing/2014/main" xmlns="" id="{C6A644D2-59D9-4314-83E4-D9A20D6D7A1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90" name="Text Box 3">
          <a:extLst>
            <a:ext uri="{FF2B5EF4-FFF2-40B4-BE49-F238E27FC236}">
              <a16:creationId xmlns:a16="http://schemas.microsoft.com/office/drawing/2014/main" xmlns="" id="{9BEB055D-F97B-4A95-82C8-EF272C14AE2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91" name="Text Box 3">
          <a:extLst>
            <a:ext uri="{FF2B5EF4-FFF2-40B4-BE49-F238E27FC236}">
              <a16:creationId xmlns:a16="http://schemas.microsoft.com/office/drawing/2014/main" xmlns="" id="{0E0569BE-FA6D-45F7-8A80-458AE8A2B81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92" name="Text Box 3">
          <a:extLst>
            <a:ext uri="{FF2B5EF4-FFF2-40B4-BE49-F238E27FC236}">
              <a16:creationId xmlns:a16="http://schemas.microsoft.com/office/drawing/2014/main" xmlns="" id="{FF75FCB3-73C5-44CD-BA01-7D5DF18693A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93" name="Text Box 3">
          <a:extLst>
            <a:ext uri="{FF2B5EF4-FFF2-40B4-BE49-F238E27FC236}">
              <a16:creationId xmlns:a16="http://schemas.microsoft.com/office/drawing/2014/main" xmlns="" id="{3FC0F262-3EF7-449E-9054-3FDED9A5688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94" name="Text Box 3">
          <a:extLst>
            <a:ext uri="{FF2B5EF4-FFF2-40B4-BE49-F238E27FC236}">
              <a16:creationId xmlns:a16="http://schemas.microsoft.com/office/drawing/2014/main" xmlns="" id="{B7D275F3-E295-447B-9CCA-E0E65109D40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95" name="Text Box 3">
          <a:extLst>
            <a:ext uri="{FF2B5EF4-FFF2-40B4-BE49-F238E27FC236}">
              <a16:creationId xmlns:a16="http://schemas.microsoft.com/office/drawing/2014/main" xmlns="" id="{ADC4C3F5-D260-4D87-AC61-67685A73E76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096" name="Text Box 3">
          <a:extLst>
            <a:ext uri="{FF2B5EF4-FFF2-40B4-BE49-F238E27FC236}">
              <a16:creationId xmlns:a16="http://schemas.microsoft.com/office/drawing/2014/main" xmlns="" id="{6BCAF49B-7F06-4372-AA0F-C56AD7F5140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97" name="Text Box 3">
          <a:extLst>
            <a:ext uri="{FF2B5EF4-FFF2-40B4-BE49-F238E27FC236}">
              <a16:creationId xmlns:a16="http://schemas.microsoft.com/office/drawing/2014/main" xmlns="" id="{ED97A0AD-3657-4DE6-A86D-EB80AD0ADDE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98" name="Text Box 3">
          <a:extLst>
            <a:ext uri="{FF2B5EF4-FFF2-40B4-BE49-F238E27FC236}">
              <a16:creationId xmlns:a16="http://schemas.microsoft.com/office/drawing/2014/main" xmlns="" id="{938C5152-9D27-418D-BBC0-BFCA83B0BBA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099" name="Text Box 3">
          <a:extLst>
            <a:ext uri="{FF2B5EF4-FFF2-40B4-BE49-F238E27FC236}">
              <a16:creationId xmlns:a16="http://schemas.microsoft.com/office/drawing/2014/main" xmlns="" id="{627D5231-EC9C-40F8-B0E7-E2531E4D31D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00" name="Text Box 3">
          <a:extLst>
            <a:ext uri="{FF2B5EF4-FFF2-40B4-BE49-F238E27FC236}">
              <a16:creationId xmlns:a16="http://schemas.microsoft.com/office/drawing/2014/main" xmlns="" id="{291A0177-FC36-424D-9536-98C6FC25FBE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01" name="Text Box 3">
          <a:extLst>
            <a:ext uri="{FF2B5EF4-FFF2-40B4-BE49-F238E27FC236}">
              <a16:creationId xmlns:a16="http://schemas.microsoft.com/office/drawing/2014/main" xmlns="" id="{9E62B065-1E7B-45E6-B1FB-EB99EBB56A6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02" name="Text Box 3">
          <a:extLst>
            <a:ext uri="{FF2B5EF4-FFF2-40B4-BE49-F238E27FC236}">
              <a16:creationId xmlns:a16="http://schemas.microsoft.com/office/drawing/2014/main" xmlns="" id="{44A02D39-41E1-46D3-A21D-BA5E6F56912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03" name="Text Box 3">
          <a:extLst>
            <a:ext uri="{FF2B5EF4-FFF2-40B4-BE49-F238E27FC236}">
              <a16:creationId xmlns:a16="http://schemas.microsoft.com/office/drawing/2014/main" xmlns="" id="{971B5E91-BD6B-493E-AD90-C04B6092970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04" name="Text Box 3">
          <a:extLst>
            <a:ext uri="{FF2B5EF4-FFF2-40B4-BE49-F238E27FC236}">
              <a16:creationId xmlns:a16="http://schemas.microsoft.com/office/drawing/2014/main" xmlns="" id="{A53D5CB2-A578-48D4-BED7-9E430156E75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05" name="Text Box 3">
          <a:extLst>
            <a:ext uri="{FF2B5EF4-FFF2-40B4-BE49-F238E27FC236}">
              <a16:creationId xmlns:a16="http://schemas.microsoft.com/office/drawing/2014/main" xmlns="" id="{A613411B-B01B-44A8-ACBC-C7F6D31BE41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06" name="Text Box 3">
          <a:extLst>
            <a:ext uri="{FF2B5EF4-FFF2-40B4-BE49-F238E27FC236}">
              <a16:creationId xmlns:a16="http://schemas.microsoft.com/office/drawing/2014/main" xmlns="" id="{2B9ADA0D-60BF-4083-803D-48F0D37F54F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07" name="Text Box 3">
          <a:extLst>
            <a:ext uri="{FF2B5EF4-FFF2-40B4-BE49-F238E27FC236}">
              <a16:creationId xmlns:a16="http://schemas.microsoft.com/office/drawing/2014/main" xmlns="" id="{28257974-F648-4BD1-9D54-3CE75B7765E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08" name="Text Box 3">
          <a:extLst>
            <a:ext uri="{FF2B5EF4-FFF2-40B4-BE49-F238E27FC236}">
              <a16:creationId xmlns:a16="http://schemas.microsoft.com/office/drawing/2014/main" xmlns="" id="{BE6B749D-CAA8-489C-83D7-B38D345E7D6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09" name="Text Box 3">
          <a:extLst>
            <a:ext uri="{FF2B5EF4-FFF2-40B4-BE49-F238E27FC236}">
              <a16:creationId xmlns:a16="http://schemas.microsoft.com/office/drawing/2014/main" xmlns="" id="{19254128-2AAC-47B9-83B3-1D18F91B56A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10" name="Text Box 3">
          <a:extLst>
            <a:ext uri="{FF2B5EF4-FFF2-40B4-BE49-F238E27FC236}">
              <a16:creationId xmlns:a16="http://schemas.microsoft.com/office/drawing/2014/main" xmlns="" id="{68119B52-1356-4946-8097-2C87173B22B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11" name="Text Box 3">
          <a:extLst>
            <a:ext uri="{FF2B5EF4-FFF2-40B4-BE49-F238E27FC236}">
              <a16:creationId xmlns:a16="http://schemas.microsoft.com/office/drawing/2014/main" xmlns="" id="{283E5035-68FD-48CC-98A6-5462D7BFD51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12" name="Text Box 3">
          <a:extLst>
            <a:ext uri="{FF2B5EF4-FFF2-40B4-BE49-F238E27FC236}">
              <a16:creationId xmlns:a16="http://schemas.microsoft.com/office/drawing/2014/main" xmlns="" id="{9BC612BE-2E77-4734-BAC5-E0025BAEA94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13" name="Text Box 3">
          <a:extLst>
            <a:ext uri="{FF2B5EF4-FFF2-40B4-BE49-F238E27FC236}">
              <a16:creationId xmlns:a16="http://schemas.microsoft.com/office/drawing/2014/main" xmlns="" id="{FFED64C3-5E09-4E4F-9C54-2E6AFEFA180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14" name="Text Box 3">
          <a:extLst>
            <a:ext uri="{FF2B5EF4-FFF2-40B4-BE49-F238E27FC236}">
              <a16:creationId xmlns:a16="http://schemas.microsoft.com/office/drawing/2014/main" xmlns="" id="{A91274B5-8C4C-4F2F-8D81-D142674FE57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15" name="Text Box 3">
          <a:extLst>
            <a:ext uri="{FF2B5EF4-FFF2-40B4-BE49-F238E27FC236}">
              <a16:creationId xmlns:a16="http://schemas.microsoft.com/office/drawing/2014/main" xmlns="" id="{D7B57194-01AC-4C0D-8DB6-0AE5F540E86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16" name="Text Box 3">
          <a:extLst>
            <a:ext uri="{FF2B5EF4-FFF2-40B4-BE49-F238E27FC236}">
              <a16:creationId xmlns:a16="http://schemas.microsoft.com/office/drawing/2014/main" xmlns="" id="{9B725666-9E2C-4DA2-B5D0-9241029A73E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17" name="Text Box 3">
          <a:extLst>
            <a:ext uri="{FF2B5EF4-FFF2-40B4-BE49-F238E27FC236}">
              <a16:creationId xmlns:a16="http://schemas.microsoft.com/office/drawing/2014/main" xmlns="" id="{E6B76DB7-7CF5-409E-ADBA-6DEC3EEBFB1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18" name="Text Box 3">
          <a:extLst>
            <a:ext uri="{FF2B5EF4-FFF2-40B4-BE49-F238E27FC236}">
              <a16:creationId xmlns:a16="http://schemas.microsoft.com/office/drawing/2014/main" xmlns="" id="{AC5E48B3-EB3C-4DA9-9D01-208C9C29DE0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19" name="Text Box 3">
          <a:extLst>
            <a:ext uri="{FF2B5EF4-FFF2-40B4-BE49-F238E27FC236}">
              <a16:creationId xmlns:a16="http://schemas.microsoft.com/office/drawing/2014/main" xmlns="" id="{37E65F28-F94B-44F6-B23D-4D7E9F4C091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20" name="Text Box 3">
          <a:extLst>
            <a:ext uri="{FF2B5EF4-FFF2-40B4-BE49-F238E27FC236}">
              <a16:creationId xmlns:a16="http://schemas.microsoft.com/office/drawing/2014/main" xmlns="" id="{DFB24318-4621-44DE-8E4A-4C2B02D478B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21" name="Text Box 3">
          <a:extLst>
            <a:ext uri="{FF2B5EF4-FFF2-40B4-BE49-F238E27FC236}">
              <a16:creationId xmlns:a16="http://schemas.microsoft.com/office/drawing/2014/main" xmlns="" id="{D4529D56-831B-41BA-B74E-D5BEF116F9A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22" name="Text Box 3">
          <a:extLst>
            <a:ext uri="{FF2B5EF4-FFF2-40B4-BE49-F238E27FC236}">
              <a16:creationId xmlns:a16="http://schemas.microsoft.com/office/drawing/2014/main" xmlns="" id="{0B049EF3-4C1B-4E53-B2AE-0D1BADA2666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23" name="Text Box 3">
          <a:extLst>
            <a:ext uri="{FF2B5EF4-FFF2-40B4-BE49-F238E27FC236}">
              <a16:creationId xmlns:a16="http://schemas.microsoft.com/office/drawing/2014/main" xmlns="" id="{BE393B67-F9A6-4AAB-BD68-3CCFACFB5F9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24" name="Text Box 3">
          <a:extLst>
            <a:ext uri="{FF2B5EF4-FFF2-40B4-BE49-F238E27FC236}">
              <a16:creationId xmlns:a16="http://schemas.microsoft.com/office/drawing/2014/main" xmlns="" id="{D7FCA28E-0469-42A0-A1B6-41FFB3D3FC4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25" name="Text Box 3">
          <a:extLst>
            <a:ext uri="{FF2B5EF4-FFF2-40B4-BE49-F238E27FC236}">
              <a16:creationId xmlns:a16="http://schemas.microsoft.com/office/drawing/2014/main" xmlns="" id="{980C0A67-5661-4738-AE74-A6D46E7C521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26" name="Text Box 3">
          <a:extLst>
            <a:ext uri="{FF2B5EF4-FFF2-40B4-BE49-F238E27FC236}">
              <a16:creationId xmlns:a16="http://schemas.microsoft.com/office/drawing/2014/main" xmlns="" id="{9EAEB75A-2502-456B-B941-738FDA54A59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27" name="Text Box 3">
          <a:extLst>
            <a:ext uri="{FF2B5EF4-FFF2-40B4-BE49-F238E27FC236}">
              <a16:creationId xmlns:a16="http://schemas.microsoft.com/office/drawing/2014/main" xmlns="" id="{8686A601-A73E-4CBD-93E3-15783F3E2C6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28" name="Text Box 3">
          <a:extLst>
            <a:ext uri="{FF2B5EF4-FFF2-40B4-BE49-F238E27FC236}">
              <a16:creationId xmlns:a16="http://schemas.microsoft.com/office/drawing/2014/main" xmlns="" id="{6B389446-E821-4B73-AB48-3E5BE35718D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29" name="Text Box 3">
          <a:extLst>
            <a:ext uri="{FF2B5EF4-FFF2-40B4-BE49-F238E27FC236}">
              <a16:creationId xmlns:a16="http://schemas.microsoft.com/office/drawing/2014/main" xmlns="" id="{AAF70397-F66D-4582-8683-C7B30473A4F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30" name="Text Box 3">
          <a:extLst>
            <a:ext uri="{FF2B5EF4-FFF2-40B4-BE49-F238E27FC236}">
              <a16:creationId xmlns:a16="http://schemas.microsoft.com/office/drawing/2014/main" xmlns="" id="{887D8DEA-9ED5-4FE2-95F5-BCB09CD0E84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31" name="Text Box 3">
          <a:extLst>
            <a:ext uri="{FF2B5EF4-FFF2-40B4-BE49-F238E27FC236}">
              <a16:creationId xmlns:a16="http://schemas.microsoft.com/office/drawing/2014/main" xmlns="" id="{CBF91D34-E25C-40EE-BA0C-E64AE2826E8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32" name="Text Box 3">
          <a:extLst>
            <a:ext uri="{FF2B5EF4-FFF2-40B4-BE49-F238E27FC236}">
              <a16:creationId xmlns:a16="http://schemas.microsoft.com/office/drawing/2014/main" xmlns="" id="{D1E89547-9E46-44FF-B6C6-1077CBE6252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33" name="Text Box 3">
          <a:extLst>
            <a:ext uri="{FF2B5EF4-FFF2-40B4-BE49-F238E27FC236}">
              <a16:creationId xmlns:a16="http://schemas.microsoft.com/office/drawing/2014/main" xmlns="" id="{8E0AB1AD-5D30-407F-8BBD-DA03FBD1142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34" name="Text Box 3">
          <a:extLst>
            <a:ext uri="{FF2B5EF4-FFF2-40B4-BE49-F238E27FC236}">
              <a16:creationId xmlns:a16="http://schemas.microsoft.com/office/drawing/2014/main" xmlns="" id="{1647C088-69DD-46E8-AA05-D92CCA49812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35" name="Text Box 3">
          <a:extLst>
            <a:ext uri="{FF2B5EF4-FFF2-40B4-BE49-F238E27FC236}">
              <a16:creationId xmlns:a16="http://schemas.microsoft.com/office/drawing/2014/main" xmlns="" id="{5712EF2C-0CC8-474F-932F-5F8F13EE5A4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36" name="Text Box 3">
          <a:extLst>
            <a:ext uri="{FF2B5EF4-FFF2-40B4-BE49-F238E27FC236}">
              <a16:creationId xmlns:a16="http://schemas.microsoft.com/office/drawing/2014/main" xmlns="" id="{50166496-09C6-43D3-BEA9-80365254D1F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37" name="Text Box 3">
          <a:extLst>
            <a:ext uri="{FF2B5EF4-FFF2-40B4-BE49-F238E27FC236}">
              <a16:creationId xmlns:a16="http://schemas.microsoft.com/office/drawing/2014/main" xmlns="" id="{052C796A-6A56-42F3-835E-0158248DD67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38" name="Text Box 3">
          <a:extLst>
            <a:ext uri="{FF2B5EF4-FFF2-40B4-BE49-F238E27FC236}">
              <a16:creationId xmlns:a16="http://schemas.microsoft.com/office/drawing/2014/main" xmlns="" id="{3EF25E66-59D6-441C-9BAA-1FEF9A036BE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39" name="Text Box 3">
          <a:extLst>
            <a:ext uri="{FF2B5EF4-FFF2-40B4-BE49-F238E27FC236}">
              <a16:creationId xmlns:a16="http://schemas.microsoft.com/office/drawing/2014/main" xmlns="" id="{DA11AA66-C7EE-4233-9DD1-24C9A372C2E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40" name="Text Box 3">
          <a:extLst>
            <a:ext uri="{FF2B5EF4-FFF2-40B4-BE49-F238E27FC236}">
              <a16:creationId xmlns:a16="http://schemas.microsoft.com/office/drawing/2014/main" xmlns="" id="{C3FDDACA-390C-4981-84EF-A719D6B5421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41" name="Text Box 3">
          <a:extLst>
            <a:ext uri="{FF2B5EF4-FFF2-40B4-BE49-F238E27FC236}">
              <a16:creationId xmlns:a16="http://schemas.microsoft.com/office/drawing/2014/main" xmlns="" id="{ED6C4B11-9D52-437A-AFE7-AA4EB480F2A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42" name="Text Box 3">
          <a:extLst>
            <a:ext uri="{FF2B5EF4-FFF2-40B4-BE49-F238E27FC236}">
              <a16:creationId xmlns:a16="http://schemas.microsoft.com/office/drawing/2014/main" xmlns="" id="{98D8C79C-0B78-4199-98E2-2E916A36F9E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43" name="Text Box 3">
          <a:extLst>
            <a:ext uri="{FF2B5EF4-FFF2-40B4-BE49-F238E27FC236}">
              <a16:creationId xmlns:a16="http://schemas.microsoft.com/office/drawing/2014/main" xmlns="" id="{749DC9B8-A018-473D-92B1-BE18F33D10C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44" name="Text Box 3">
          <a:extLst>
            <a:ext uri="{FF2B5EF4-FFF2-40B4-BE49-F238E27FC236}">
              <a16:creationId xmlns:a16="http://schemas.microsoft.com/office/drawing/2014/main" xmlns="" id="{5931A85F-37FD-4284-9B24-00714175848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45" name="Text Box 3">
          <a:extLst>
            <a:ext uri="{FF2B5EF4-FFF2-40B4-BE49-F238E27FC236}">
              <a16:creationId xmlns:a16="http://schemas.microsoft.com/office/drawing/2014/main" xmlns="" id="{64EF740E-E695-40A1-9BA4-F712BCDFDC2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46" name="Text Box 3">
          <a:extLst>
            <a:ext uri="{FF2B5EF4-FFF2-40B4-BE49-F238E27FC236}">
              <a16:creationId xmlns:a16="http://schemas.microsoft.com/office/drawing/2014/main" xmlns="" id="{775B9612-30AD-4333-9738-0CCCB3A2E3A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xmlns="" id="{AB4B7CED-62BE-40C7-8656-539B8E5F91A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48" name="Text Box 3">
          <a:extLst>
            <a:ext uri="{FF2B5EF4-FFF2-40B4-BE49-F238E27FC236}">
              <a16:creationId xmlns:a16="http://schemas.microsoft.com/office/drawing/2014/main" xmlns="" id="{EB01E087-66CC-4B4A-89C4-74AF6305F65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149" name="Text Box 3">
          <a:extLst>
            <a:ext uri="{FF2B5EF4-FFF2-40B4-BE49-F238E27FC236}">
              <a16:creationId xmlns:a16="http://schemas.microsoft.com/office/drawing/2014/main" xmlns="" id="{4DF833CD-2FEB-4514-B8F9-ABB4E6C45C4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50" name="Text Box 3">
          <a:extLst>
            <a:ext uri="{FF2B5EF4-FFF2-40B4-BE49-F238E27FC236}">
              <a16:creationId xmlns:a16="http://schemas.microsoft.com/office/drawing/2014/main" xmlns="" id="{F411C090-87A3-4648-9EED-0DD08EC6542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51" name="Text Box 3">
          <a:extLst>
            <a:ext uri="{FF2B5EF4-FFF2-40B4-BE49-F238E27FC236}">
              <a16:creationId xmlns:a16="http://schemas.microsoft.com/office/drawing/2014/main" xmlns="" id="{88F23756-C9EA-43B0-893C-C9AB449B003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52" name="Text Box 3">
          <a:extLst>
            <a:ext uri="{FF2B5EF4-FFF2-40B4-BE49-F238E27FC236}">
              <a16:creationId xmlns:a16="http://schemas.microsoft.com/office/drawing/2014/main" xmlns="" id="{9218484E-5A30-41BA-9383-9010CFA86F3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53" name="Text Box 3">
          <a:extLst>
            <a:ext uri="{FF2B5EF4-FFF2-40B4-BE49-F238E27FC236}">
              <a16:creationId xmlns:a16="http://schemas.microsoft.com/office/drawing/2014/main" xmlns="" id="{A290BAE5-EF00-4E64-ABA7-0C08A16B9BF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54" name="Text Box 3">
          <a:extLst>
            <a:ext uri="{FF2B5EF4-FFF2-40B4-BE49-F238E27FC236}">
              <a16:creationId xmlns:a16="http://schemas.microsoft.com/office/drawing/2014/main" xmlns="" id="{72BD3DCF-9E3B-407C-B8BA-DE80DD1848B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55" name="Text Box 3">
          <a:extLst>
            <a:ext uri="{FF2B5EF4-FFF2-40B4-BE49-F238E27FC236}">
              <a16:creationId xmlns:a16="http://schemas.microsoft.com/office/drawing/2014/main" xmlns="" id="{967EF963-0CE4-41BE-ADCC-84DE70E121C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56" name="Text Box 3">
          <a:extLst>
            <a:ext uri="{FF2B5EF4-FFF2-40B4-BE49-F238E27FC236}">
              <a16:creationId xmlns:a16="http://schemas.microsoft.com/office/drawing/2014/main" xmlns="" id="{C3146A64-21AC-4C42-AC75-428794BFD34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57" name="Text Box 3">
          <a:extLst>
            <a:ext uri="{FF2B5EF4-FFF2-40B4-BE49-F238E27FC236}">
              <a16:creationId xmlns:a16="http://schemas.microsoft.com/office/drawing/2014/main" xmlns="" id="{3479073E-9C8F-4735-9AB5-E821B385CC7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58" name="Text Box 3">
          <a:extLst>
            <a:ext uri="{FF2B5EF4-FFF2-40B4-BE49-F238E27FC236}">
              <a16:creationId xmlns:a16="http://schemas.microsoft.com/office/drawing/2014/main" xmlns="" id="{7477D8BA-C4FE-4550-8728-394AEB3EAA8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59" name="Text Box 3">
          <a:extLst>
            <a:ext uri="{FF2B5EF4-FFF2-40B4-BE49-F238E27FC236}">
              <a16:creationId xmlns:a16="http://schemas.microsoft.com/office/drawing/2014/main" xmlns="" id="{B7485684-8CF4-404E-B9AA-A1D61CABB5D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60" name="Text Box 3">
          <a:extLst>
            <a:ext uri="{FF2B5EF4-FFF2-40B4-BE49-F238E27FC236}">
              <a16:creationId xmlns:a16="http://schemas.microsoft.com/office/drawing/2014/main" xmlns="" id="{9DBA5FE2-D4BF-49E9-868E-05C17A4A1BF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61" name="Text Box 3">
          <a:extLst>
            <a:ext uri="{FF2B5EF4-FFF2-40B4-BE49-F238E27FC236}">
              <a16:creationId xmlns:a16="http://schemas.microsoft.com/office/drawing/2014/main" xmlns="" id="{CB1F7ED8-F6B9-4328-A19E-F7DF100A464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62" name="Text Box 3">
          <a:extLst>
            <a:ext uri="{FF2B5EF4-FFF2-40B4-BE49-F238E27FC236}">
              <a16:creationId xmlns:a16="http://schemas.microsoft.com/office/drawing/2014/main" xmlns="" id="{A784B53D-5E96-45A7-8D7C-B5C9B4669CC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63" name="Text Box 3">
          <a:extLst>
            <a:ext uri="{FF2B5EF4-FFF2-40B4-BE49-F238E27FC236}">
              <a16:creationId xmlns:a16="http://schemas.microsoft.com/office/drawing/2014/main" xmlns="" id="{32B38459-76E3-40FF-B588-848DB2F3D91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64" name="Text Box 3">
          <a:extLst>
            <a:ext uri="{FF2B5EF4-FFF2-40B4-BE49-F238E27FC236}">
              <a16:creationId xmlns:a16="http://schemas.microsoft.com/office/drawing/2014/main" xmlns="" id="{8A64C164-F422-4419-971E-0C95250EE1F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65" name="Text Box 3">
          <a:extLst>
            <a:ext uri="{FF2B5EF4-FFF2-40B4-BE49-F238E27FC236}">
              <a16:creationId xmlns:a16="http://schemas.microsoft.com/office/drawing/2014/main" xmlns="" id="{AFA0E3BF-55E5-4D03-B452-A37B414DE45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66" name="Text Box 3">
          <a:extLst>
            <a:ext uri="{FF2B5EF4-FFF2-40B4-BE49-F238E27FC236}">
              <a16:creationId xmlns:a16="http://schemas.microsoft.com/office/drawing/2014/main" xmlns="" id="{C5099661-8E0F-4F06-B71E-63C69EB7044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67" name="Text Box 3">
          <a:extLst>
            <a:ext uri="{FF2B5EF4-FFF2-40B4-BE49-F238E27FC236}">
              <a16:creationId xmlns:a16="http://schemas.microsoft.com/office/drawing/2014/main" xmlns="" id="{ACE4B642-C6E6-4D79-BECE-28236E13C95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68" name="Text Box 3">
          <a:extLst>
            <a:ext uri="{FF2B5EF4-FFF2-40B4-BE49-F238E27FC236}">
              <a16:creationId xmlns:a16="http://schemas.microsoft.com/office/drawing/2014/main" xmlns="" id="{9FA70ACF-D998-4A03-AB75-74828D14915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69" name="Text Box 3">
          <a:extLst>
            <a:ext uri="{FF2B5EF4-FFF2-40B4-BE49-F238E27FC236}">
              <a16:creationId xmlns:a16="http://schemas.microsoft.com/office/drawing/2014/main" xmlns="" id="{917B9BEC-D949-4A05-8259-199B0466E96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70" name="Text Box 3">
          <a:extLst>
            <a:ext uri="{FF2B5EF4-FFF2-40B4-BE49-F238E27FC236}">
              <a16:creationId xmlns:a16="http://schemas.microsoft.com/office/drawing/2014/main" xmlns="" id="{435B84ED-63CC-496E-9370-D0AAF10B423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71" name="Text Box 3">
          <a:extLst>
            <a:ext uri="{FF2B5EF4-FFF2-40B4-BE49-F238E27FC236}">
              <a16:creationId xmlns:a16="http://schemas.microsoft.com/office/drawing/2014/main" xmlns="" id="{DD92D0C9-B762-4052-AFA2-4E55F3205DB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72" name="Text Box 3">
          <a:extLst>
            <a:ext uri="{FF2B5EF4-FFF2-40B4-BE49-F238E27FC236}">
              <a16:creationId xmlns:a16="http://schemas.microsoft.com/office/drawing/2014/main" xmlns="" id="{A6DAE905-6E3D-4A5C-81BB-B0FD0A559C2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73" name="Text Box 3">
          <a:extLst>
            <a:ext uri="{FF2B5EF4-FFF2-40B4-BE49-F238E27FC236}">
              <a16:creationId xmlns:a16="http://schemas.microsoft.com/office/drawing/2014/main" xmlns="" id="{C84E91B1-AE74-4BD1-9595-239BE5D473B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74" name="Text Box 3">
          <a:extLst>
            <a:ext uri="{FF2B5EF4-FFF2-40B4-BE49-F238E27FC236}">
              <a16:creationId xmlns:a16="http://schemas.microsoft.com/office/drawing/2014/main" xmlns="" id="{0ED1B16D-DD00-4145-92FB-AC54AB0F3F6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75" name="Text Box 3">
          <a:extLst>
            <a:ext uri="{FF2B5EF4-FFF2-40B4-BE49-F238E27FC236}">
              <a16:creationId xmlns:a16="http://schemas.microsoft.com/office/drawing/2014/main" xmlns="" id="{33252932-F2F4-4D73-A183-1BC40D3CA34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76" name="Text Box 3">
          <a:extLst>
            <a:ext uri="{FF2B5EF4-FFF2-40B4-BE49-F238E27FC236}">
              <a16:creationId xmlns:a16="http://schemas.microsoft.com/office/drawing/2014/main" xmlns="" id="{8813C22E-7126-4775-AA28-B38B2326EF2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77" name="Text Box 3">
          <a:extLst>
            <a:ext uri="{FF2B5EF4-FFF2-40B4-BE49-F238E27FC236}">
              <a16:creationId xmlns:a16="http://schemas.microsoft.com/office/drawing/2014/main" xmlns="" id="{00B610C8-29FF-4EA6-8878-96736FBD20E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78" name="Text Box 3">
          <a:extLst>
            <a:ext uri="{FF2B5EF4-FFF2-40B4-BE49-F238E27FC236}">
              <a16:creationId xmlns:a16="http://schemas.microsoft.com/office/drawing/2014/main" xmlns="" id="{DD11316D-8D8A-4880-9F59-53003131E56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79" name="Text Box 3">
          <a:extLst>
            <a:ext uri="{FF2B5EF4-FFF2-40B4-BE49-F238E27FC236}">
              <a16:creationId xmlns:a16="http://schemas.microsoft.com/office/drawing/2014/main" xmlns="" id="{B1D44882-0B95-49A2-ABB6-75EE5FB9A46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80" name="Text Box 3">
          <a:extLst>
            <a:ext uri="{FF2B5EF4-FFF2-40B4-BE49-F238E27FC236}">
              <a16:creationId xmlns:a16="http://schemas.microsoft.com/office/drawing/2014/main" xmlns="" id="{110B2517-4799-4344-ABA4-1BB3996A0CD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81" name="Text Box 3">
          <a:extLst>
            <a:ext uri="{FF2B5EF4-FFF2-40B4-BE49-F238E27FC236}">
              <a16:creationId xmlns:a16="http://schemas.microsoft.com/office/drawing/2014/main" xmlns="" id="{55E57659-8CED-4F59-92F9-E7394A09694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82" name="Text Box 3">
          <a:extLst>
            <a:ext uri="{FF2B5EF4-FFF2-40B4-BE49-F238E27FC236}">
              <a16:creationId xmlns:a16="http://schemas.microsoft.com/office/drawing/2014/main" xmlns="" id="{131EC214-A18E-4B8E-929F-D00AD2D6FB5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83" name="Text Box 3">
          <a:extLst>
            <a:ext uri="{FF2B5EF4-FFF2-40B4-BE49-F238E27FC236}">
              <a16:creationId xmlns:a16="http://schemas.microsoft.com/office/drawing/2014/main" xmlns="" id="{90761CB7-0B84-4C8B-8BBB-83348B5CE41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84" name="Text Box 3">
          <a:extLst>
            <a:ext uri="{FF2B5EF4-FFF2-40B4-BE49-F238E27FC236}">
              <a16:creationId xmlns:a16="http://schemas.microsoft.com/office/drawing/2014/main" xmlns="" id="{335CF662-1182-4003-8908-981E6F5BC3F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85" name="Text Box 3">
          <a:extLst>
            <a:ext uri="{FF2B5EF4-FFF2-40B4-BE49-F238E27FC236}">
              <a16:creationId xmlns:a16="http://schemas.microsoft.com/office/drawing/2014/main" xmlns="" id="{030E075A-E44B-4E34-8C50-7059A94B942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86" name="Text Box 3">
          <a:extLst>
            <a:ext uri="{FF2B5EF4-FFF2-40B4-BE49-F238E27FC236}">
              <a16:creationId xmlns:a16="http://schemas.microsoft.com/office/drawing/2014/main" xmlns="" id="{AA4B231A-98E1-454F-A644-29E73B13B26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87" name="Text Box 3">
          <a:extLst>
            <a:ext uri="{FF2B5EF4-FFF2-40B4-BE49-F238E27FC236}">
              <a16:creationId xmlns:a16="http://schemas.microsoft.com/office/drawing/2014/main" xmlns="" id="{411311D0-07F7-4D48-AAE9-E2B6675E8DA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88" name="Text Box 3">
          <a:extLst>
            <a:ext uri="{FF2B5EF4-FFF2-40B4-BE49-F238E27FC236}">
              <a16:creationId xmlns:a16="http://schemas.microsoft.com/office/drawing/2014/main" xmlns="" id="{3AA5FDC7-69E2-4F41-9693-E76451B7399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89" name="Text Box 3">
          <a:extLst>
            <a:ext uri="{FF2B5EF4-FFF2-40B4-BE49-F238E27FC236}">
              <a16:creationId xmlns:a16="http://schemas.microsoft.com/office/drawing/2014/main" xmlns="" id="{E1F12369-3EB0-497C-BDFD-1F0A8B64563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90" name="Text Box 3">
          <a:extLst>
            <a:ext uri="{FF2B5EF4-FFF2-40B4-BE49-F238E27FC236}">
              <a16:creationId xmlns:a16="http://schemas.microsoft.com/office/drawing/2014/main" xmlns="" id="{847846A3-85B9-4709-9B65-027C2B8913F6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91" name="Text Box 3">
          <a:extLst>
            <a:ext uri="{FF2B5EF4-FFF2-40B4-BE49-F238E27FC236}">
              <a16:creationId xmlns:a16="http://schemas.microsoft.com/office/drawing/2014/main" xmlns="" id="{D37EBFDF-7CD3-43A8-841C-AC68AB8217B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92" name="Text Box 3">
          <a:extLst>
            <a:ext uri="{FF2B5EF4-FFF2-40B4-BE49-F238E27FC236}">
              <a16:creationId xmlns:a16="http://schemas.microsoft.com/office/drawing/2014/main" xmlns="" id="{6ADF2AA6-771A-4BEA-B219-699CEA5C748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93" name="Text Box 3">
          <a:extLst>
            <a:ext uri="{FF2B5EF4-FFF2-40B4-BE49-F238E27FC236}">
              <a16:creationId xmlns:a16="http://schemas.microsoft.com/office/drawing/2014/main" xmlns="" id="{A2F5FF7E-6E25-4867-AA5E-9683D4BB87F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94" name="Text Box 3">
          <a:extLst>
            <a:ext uri="{FF2B5EF4-FFF2-40B4-BE49-F238E27FC236}">
              <a16:creationId xmlns:a16="http://schemas.microsoft.com/office/drawing/2014/main" xmlns="" id="{9700F5DE-52DC-495C-976A-20DF31DDB27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195" name="Text Box 3">
          <a:extLst>
            <a:ext uri="{FF2B5EF4-FFF2-40B4-BE49-F238E27FC236}">
              <a16:creationId xmlns:a16="http://schemas.microsoft.com/office/drawing/2014/main" xmlns="" id="{77397A2D-0C8E-4DE6-B93B-C2B88A87625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96" name="Text Box 3">
          <a:extLst>
            <a:ext uri="{FF2B5EF4-FFF2-40B4-BE49-F238E27FC236}">
              <a16:creationId xmlns:a16="http://schemas.microsoft.com/office/drawing/2014/main" xmlns="" id="{F57A20E8-DC67-49FF-B9E6-026A12DC62B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97" name="Text Box 3">
          <a:extLst>
            <a:ext uri="{FF2B5EF4-FFF2-40B4-BE49-F238E27FC236}">
              <a16:creationId xmlns:a16="http://schemas.microsoft.com/office/drawing/2014/main" xmlns="" id="{C79180EE-85B5-4EDD-90D5-5D9D22DFDC2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98" name="Text Box 3">
          <a:extLst>
            <a:ext uri="{FF2B5EF4-FFF2-40B4-BE49-F238E27FC236}">
              <a16:creationId xmlns:a16="http://schemas.microsoft.com/office/drawing/2014/main" xmlns="" id="{002B8834-9793-41CC-AB0F-8A650911605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199" name="Text Box 3">
          <a:extLst>
            <a:ext uri="{FF2B5EF4-FFF2-40B4-BE49-F238E27FC236}">
              <a16:creationId xmlns:a16="http://schemas.microsoft.com/office/drawing/2014/main" xmlns="" id="{4B95E7F4-7814-4EE4-9160-0D71E908600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00" name="Text Box 3">
          <a:extLst>
            <a:ext uri="{FF2B5EF4-FFF2-40B4-BE49-F238E27FC236}">
              <a16:creationId xmlns:a16="http://schemas.microsoft.com/office/drawing/2014/main" xmlns="" id="{2A0120BD-8505-4E7C-8694-56A87EAA120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01" name="Text Box 3">
          <a:extLst>
            <a:ext uri="{FF2B5EF4-FFF2-40B4-BE49-F238E27FC236}">
              <a16:creationId xmlns:a16="http://schemas.microsoft.com/office/drawing/2014/main" xmlns="" id="{5E3F0956-4D61-4346-AC04-ACF7F7C7D777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02" name="Text Box 3">
          <a:extLst>
            <a:ext uri="{FF2B5EF4-FFF2-40B4-BE49-F238E27FC236}">
              <a16:creationId xmlns:a16="http://schemas.microsoft.com/office/drawing/2014/main" xmlns="" id="{4F2A5EDA-EE27-4F56-BA9B-723E23552C7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03" name="Text Box 3">
          <a:extLst>
            <a:ext uri="{FF2B5EF4-FFF2-40B4-BE49-F238E27FC236}">
              <a16:creationId xmlns:a16="http://schemas.microsoft.com/office/drawing/2014/main" xmlns="" id="{ED70E527-6E60-471D-BDD4-02302B60A5F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04" name="Text Box 3">
          <a:extLst>
            <a:ext uri="{FF2B5EF4-FFF2-40B4-BE49-F238E27FC236}">
              <a16:creationId xmlns:a16="http://schemas.microsoft.com/office/drawing/2014/main" xmlns="" id="{49EDC27C-0EBF-4AE2-848B-DBAD87500FD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05" name="Text Box 3">
          <a:extLst>
            <a:ext uri="{FF2B5EF4-FFF2-40B4-BE49-F238E27FC236}">
              <a16:creationId xmlns:a16="http://schemas.microsoft.com/office/drawing/2014/main" xmlns="" id="{936AA863-E318-4A2C-859C-6F5E1E192C2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06" name="Text Box 3">
          <a:extLst>
            <a:ext uri="{FF2B5EF4-FFF2-40B4-BE49-F238E27FC236}">
              <a16:creationId xmlns:a16="http://schemas.microsoft.com/office/drawing/2014/main" xmlns="" id="{4051F1FF-EA20-49EC-8F13-280FE4185ED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07" name="Text Box 3">
          <a:extLst>
            <a:ext uri="{FF2B5EF4-FFF2-40B4-BE49-F238E27FC236}">
              <a16:creationId xmlns:a16="http://schemas.microsoft.com/office/drawing/2014/main" xmlns="" id="{2104C885-C074-47D2-8FD4-B4EEAF2E9F1E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08" name="Text Box 3">
          <a:extLst>
            <a:ext uri="{FF2B5EF4-FFF2-40B4-BE49-F238E27FC236}">
              <a16:creationId xmlns:a16="http://schemas.microsoft.com/office/drawing/2014/main" xmlns="" id="{6EB1B832-3756-4F66-A1B6-981545D2F9E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09" name="Text Box 3">
          <a:extLst>
            <a:ext uri="{FF2B5EF4-FFF2-40B4-BE49-F238E27FC236}">
              <a16:creationId xmlns:a16="http://schemas.microsoft.com/office/drawing/2014/main" xmlns="" id="{6A1E2040-9848-44BB-8647-BBDD9B83A59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10" name="Text Box 3">
          <a:extLst>
            <a:ext uri="{FF2B5EF4-FFF2-40B4-BE49-F238E27FC236}">
              <a16:creationId xmlns:a16="http://schemas.microsoft.com/office/drawing/2014/main" xmlns="" id="{A1180A37-960A-41E6-A6BC-CA91149476D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11" name="Text Box 3">
          <a:extLst>
            <a:ext uri="{FF2B5EF4-FFF2-40B4-BE49-F238E27FC236}">
              <a16:creationId xmlns:a16="http://schemas.microsoft.com/office/drawing/2014/main" xmlns="" id="{00009E78-714D-4CED-99AF-7DE2C253434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12" name="Text Box 3">
          <a:extLst>
            <a:ext uri="{FF2B5EF4-FFF2-40B4-BE49-F238E27FC236}">
              <a16:creationId xmlns:a16="http://schemas.microsoft.com/office/drawing/2014/main" xmlns="" id="{FE6AEF61-A480-4922-BF81-75A79E0BE12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13" name="Text Box 3">
          <a:extLst>
            <a:ext uri="{FF2B5EF4-FFF2-40B4-BE49-F238E27FC236}">
              <a16:creationId xmlns:a16="http://schemas.microsoft.com/office/drawing/2014/main" xmlns="" id="{D45B139E-1E7A-482A-884D-EB54ED47D5F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14" name="Text Box 3">
          <a:extLst>
            <a:ext uri="{FF2B5EF4-FFF2-40B4-BE49-F238E27FC236}">
              <a16:creationId xmlns:a16="http://schemas.microsoft.com/office/drawing/2014/main" xmlns="" id="{3C1E553D-5AC1-43BB-9B73-0732937C00ED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15" name="Text Box 3">
          <a:extLst>
            <a:ext uri="{FF2B5EF4-FFF2-40B4-BE49-F238E27FC236}">
              <a16:creationId xmlns:a16="http://schemas.microsoft.com/office/drawing/2014/main" xmlns="" id="{7DAF1942-0627-4ED1-A8E8-9C4193534BA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16" name="Text Box 3">
          <a:extLst>
            <a:ext uri="{FF2B5EF4-FFF2-40B4-BE49-F238E27FC236}">
              <a16:creationId xmlns:a16="http://schemas.microsoft.com/office/drawing/2014/main" xmlns="" id="{3254AAD9-97CA-4C84-89C9-46DD94757BF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17" name="Text Box 3">
          <a:extLst>
            <a:ext uri="{FF2B5EF4-FFF2-40B4-BE49-F238E27FC236}">
              <a16:creationId xmlns:a16="http://schemas.microsoft.com/office/drawing/2014/main" xmlns="" id="{6D8BD24D-24E8-440E-B479-01815E55A1BC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18" name="Text Box 3">
          <a:extLst>
            <a:ext uri="{FF2B5EF4-FFF2-40B4-BE49-F238E27FC236}">
              <a16:creationId xmlns:a16="http://schemas.microsoft.com/office/drawing/2014/main" xmlns="" id="{31121C1C-AAC1-46D3-AC3E-86B8915864B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19" name="Text Box 3">
          <a:extLst>
            <a:ext uri="{FF2B5EF4-FFF2-40B4-BE49-F238E27FC236}">
              <a16:creationId xmlns:a16="http://schemas.microsoft.com/office/drawing/2014/main" xmlns="" id="{3C7E1CF8-1AA3-48CA-9B7D-7B49EC758AB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20" name="Text Box 3">
          <a:extLst>
            <a:ext uri="{FF2B5EF4-FFF2-40B4-BE49-F238E27FC236}">
              <a16:creationId xmlns:a16="http://schemas.microsoft.com/office/drawing/2014/main" xmlns="" id="{6F7C56BD-5FA3-40CF-B381-5EDC62AD52A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21" name="Text Box 3">
          <a:extLst>
            <a:ext uri="{FF2B5EF4-FFF2-40B4-BE49-F238E27FC236}">
              <a16:creationId xmlns:a16="http://schemas.microsoft.com/office/drawing/2014/main" xmlns="" id="{1D7866F7-EE1D-4D1D-9FF5-8A6A5638341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22" name="Text Box 3">
          <a:extLst>
            <a:ext uri="{FF2B5EF4-FFF2-40B4-BE49-F238E27FC236}">
              <a16:creationId xmlns:a16="http://schemas.microsoft.com/office/drawing/2014/main" xmlns="" id="{7798E97C-A4D9-41B6-81BC-4A554460B4A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23" name="Text Box 3">
          <a:extLst>
            <a:ext uri="{FF2B5EF4-FFF2-40B4-BE49-F238E27FC236}">
              <a16:creationId xmlns:a16="http://schemas.microsoft.com/office/drawing/2014/main" xmlns="" id="{0E512D77-F43A-4B7F-861E-5B25DFD314FF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24" name="Text Box 3">
          <a:extLst>
            <a:ext uri="{FF2B5EF4-FFF2-40B4-BE49-F238E27FC236}">
              <a16:creationId xmlns:a16="http://schemas.microsoft.com/office/drawing/2014/main" xmlns="" id="{C849A6E8-DD05-4A23-9DEF-7D08E8FD2C11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25" name="Text Box 3">
          <a:extLst>
            <a:ext uri="{FF2B5EF4-FFF2-40B4-BE49-F238E27FC236}">
              <a16:creationId xmlns:a16="http://schemas.microsoft.com/office/drawing/2014/main" xmlns="" id="{8BE3AFC1-9B78-478F-BA2D-C6075A0A960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26" name="Text Box 3">
          <a:extLst>
            <a:ext uri="{FF2B5EF4-FFF2-40B4-BE49-F238E27FC236}">
              <a16:creationId xmlns:a16="http://schemas.microsoft.com/office/drawing/2014/main" xmlns="" id="{C75C0D3E-36F8-42B8-B3F2-87722A0E33E9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27" name="Text Box 3">
          <a:extLst>
            <a:ext uri="{FF2B5EF4-FFF2-40B4-BE49-F238E27FC236}">
              <a16:creationId xmlns:a16="http://schemas.microsoft.com/office/drawing/2014/main" xmlns="" id="{4B54E6B5-67FE-4B98-A07D-FCC290ED78E5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28" name="Text Box 3">
          <a:extLst>
            <a:ext uri="{FF2B5EF4-FFF2-40B4-BE49-F238E27FC236}">
              <a16:creationId xmlns:a16="http://schemas.microsoft.com/office/drawing/2014/main" xmlns="" id="{3CC2CB56-A707-4D36-AF2F-60B9B0CE6D73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29" name="Text Box 3">
          <a:extLst>
            <a:ext uri="{FF2B5EF4-FFF2-40B4-BE49-F238E27FC236}">
              <a16:creationId xmlns:a16="http://schemas.microsoft.com/office/drawing/2014/main" xmlns="" id="{FAA3941A-0F5F-426D-AF27-4EEFBFAD8572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30" name="Text Box 3">
          <a:extLst>
            <a:ext uri="{FF2B5EF4-FFF2-40B4-BE49-F238E27FC236}">
              <a16:creationId xmlns:a16="http://schemas.microsoft.com/office/drawing/2014/main" xmlns="" id="{B8C2C2FE-C93B-4F67-9B80-E32D395C306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31" name="Text Box 3">
          <a:extLst>
            <a:ext uri="{FF2B5EF4-FFF2-40B4-BE49-F238E27FC236}">
              <a16:creationId xmlns:a16="http://schemas.microsoft.com/office/drawing/2014/main" xmlns="" id="{FC3E0A0E-E4BE-48A1-966C-4ED7299E4B04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32" name="Text Box 3">
          <a:extLst>
            <a:ext uri="{FF2B5EF4-FFF2-40B4-BE49-F238E27FC236}">
              <a16:creationId xmlns:a16="http://schemas.microsoft.com/office/drawing/2014/main" xmlns="" id="{594CF533-F6DA-437E-8C55-117B8C6CC3E0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33" name="Text Box 3">
          <a:extLst>
            <a:ext uri="{FF2B5EF4-FFF2-40B4-BE49-F238E27FC236}">
              <a16:creationId xmlns:a16="http://schemas.microsoft.com/office/drawing/2014/main" xmlns="" id="{8AB803A6-9459-4E3E-8104-3701C0646808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234" name="Text Box 3">
          <a:extLst>
            <a:ext uri="{FF2B5EF4-FFF2-40B4-BE49-F238E27FC236}">
              <a16:creationId xmlns:a16="http://schemas.microsoft.com/office/drawing/2014/main" xmlns="" id="{4AB7B27D-312B-4C4B-A3A0-78AC77CBD98A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35" name="Text Box 3">
          <a:extLst>
            <a:ext uri="{FF2B5EF4-FFF2-40B4-BE49-F238E27FC236}">
              <a16:creationId xmlns:a16="http://schemas.microsoft.com/office/drawing/2014/main" xmlns="" id="{DB49591D-5591-4B7F-9DCF-69B545DA443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236" name="Text Box 3">
          <a:extLst>
            <a:ext uri="{FF2B5EF4-FFF2-40B4-BE49-F238E27FC236}">
              <a16:creationId xmlns:a16="http://schemas.microsoft.com/office/drawing/2014/main" xmlns="" id="{723C8743-0F37-4E1C-9B74-2266E6360F5B}"/>
            </a:ext>
          </a:extLst>
        </xdr:cNvPr>
        <xdr:cNvSpPr txBox="1">
          <a:spLocks noChangeArrowheads="1"/>
        </xdr:cNvSpPr>
      </xdr:nvSpPr>
      <xdr:spPr bwMode="auto">
        <a:xfrm>
          <a:off x="1424539" y="183421421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37" name="Text Box 3">
          <a:extLst>
            <a:ext uri="{FF2B5EF4-FFF2-40B4-BE49-F238E27FC236}">
              <a16:creationId xmlns:a16="http://schemas.microsoft.com/office/drawing/2014/main" xmlns="" id="{C471DCC6-4C14-403C-BC77-79D9916E2B4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38" name="Text Box 3">
          <a:extLst>
            <a:ext uri="{FF2B5EF4-FFF2-40B4-BE49-F238E27FC236}">
              <a16:creationId xmlns:a16="http://schemas.microsoft.com/office/drawing/2014/main" xmlns="" id="{3B781047-E206-4E34-8F64-8132017E2FC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39" name="Text Box 3">
          <a:extLst>
            <a:ext uri="{FF2B5EF4-FFF2-40B4-BE49-F238E27FC236}">
              <a16:creationId xmlns:a16="http://schemas.microsoft.com/office/drawing/2014/main" xmlns="" id="{53778B20-577F-4FB3-8B0B-1C98E7CE462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40" name="Text Box 3">
          <a:extLst>
            <a:ext uri="{FF2B5EF4-FFF2-40B4-BE49-F238E27FC236}">
              <a16:creationId xmlns:a16="http://schemas.microsoft.com/office/drawing/2014/main" xmlns="" id="{8A9E9852-28E2-448E-AD84-6CF778EFE0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41" name="Text Box 3">
          <a:extLst>
            <a:ext uri="{FF2B5EF4-FFF2-40B4-BE49-F238E27FC236}">
              <a16:creationId xmlns:a16="http://schemas.microsoft.com/office/drawing/2014/main" xmlns="" id="{07D65D76-6249-4932-A940-A2FA81180A6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42" name="Text Box 3">
          <a:extLst>
            <a:ext uri="{FF2B5EF4-FFF2-40B4-BE49-F238E27FC236}">
              <a16:creationId xmlns:a16="http://schemas.microsoft.com/office/drawing/2014/main" xmlns="" id="{C1030DA2-264F-4262-BDE0-063B83F06E2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43" name="Text Box 3">
          <a:extLst>
            <a:ext uri="{FF2B5EF4-FFF2-40B4-BE49-F238E27FC236}">
              <a16:creationId xmlns:a16="http://schemas.microsoft.com/office/drawing/2014/main" xmlns="" id="{4BCD73B1-EC12-4353-BE5E-F13D02A9DFD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44" name="Text Box 3">
          <a:extLst>
            <a:ext uri="{FF2B5EF4-FFF2-40B4-BE49-F238E27FC236}">
              <a16:creationId xmlns:a16="http://schemas.microsoft.com/office/drawing/2014/main" xmlns="" id="{C8AFB85A-A3AE-4FB2-AB2F-22667EE973C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45" name="Text Box 3">
          <a:extLst>
            <a:ext uri="{FF2B5EF4-FFF2-40B4-BE49-F238E27FC236}">
              <a16:creationId xmlns:a16="http://schemas.microsoft.com/office/drawing/2014/main" xmlns="" id="{6BBD5FA0-FA3B-469E-A942-C3BFA3F663B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46" name="Text Box 3">
          <a:extLst>
            <a:ext uri="{FF2B5EF4-FFF2-40B4-BE49-F238E27FC236}">
              <a16:creationId xmlns:a16="http://schemas.microsoft.com/office/drawing/2014/main" xmlns="" id="{E25A734E-CF96-4472-B480-3C7F823FAF5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47" name="Text Box 3">
          <a:extLst>
            <a:ext uri="{FF2B5EF4-FFF2-40B4-BE49-F238E27FC236}">
              <a16:creationId xmlns:a16="http://schemas.microsoft.com/office/drawing/2014/main" xmlns="" id="{69265770-FC5C-482F-A39B-1A17AAFE8C9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48" name="Text Box 3">
          <a:extLst>
            <a:ext uri="{FF2B5EF4-FFF2-40B4-BE49-F238E27FC236}">
              <a16:creationId xmlns:a16="http://schemas.microsoft.com/office/drawing/2014/main" xmlns="" id="{9532190A-3522-4206-A519-9B219056BE1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49" name="Text Box 3">
          <a:extLst>
            <a:ext uri="{FF2B5EF4-FFF2-40B4-BE49-F238E27FC236}">
              <a16:creationId xmlns:a16="http://schemas.microsoft.com/office/drawing/2014/main" xmlns="" id="{60A35970-9462-4781-96E4-1EA81689EEB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50" name="Text Box 3">
          <a:extLst>
            <a:ext uri="{FF2B5EF4-FFF2-40B4-BE49-F238E27FC236}">
              <a16:creationId xmlns:a16="http://schemas.microsoft.com/office/drawing/2014/main" xmlns="" id="{5FEBCBE8-0607-45C3-8513-7A9D5F048E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51" name="Text Box 3">
          <a:extLst>
            <a:ext uri="{FF2B5EF4-FFF2-40B4-BE49-F238E27FC236}">
              <a16:creationId xmlns:a16="http://schemas.microsoft.com/office/drawing/2014/main" xmlns="" id="{5A260F07-F75B-4314-85AC-B34276DBAF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52" name="Text Box 3">
          <a:extLst>
            <a:ext uri="{FF2B5EF4-FFF2-40B4-BE49-F238E27FC236}">
              <a16:creationId xmlns:a16="http://schemas.microsoft.com/office/drawing/2014/main" xmlns="" id="{41033F1F-DB43-4BCC-A2BD-2AFCAD8C37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53" name="Text Box 3">
          <a:extLst>
            <a:ext uri="{FF2B5EF4-FFF2-40B4-BE49-F238E27FC236}">
              <a16:creationId xmlns:a16="http://schemas.microsoft.com/office/drawing/2014/main" xmlns="" id="{25931F5C-29D2-494D-95BA-3B18617A00C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54" name="Text Box 3">
          <a:extLst>
            <a:ext uri="{FF2B5EF4-FFF2-40B4-BE49-F238E27FC236}">
              <a16:creationId xmlns:a16="http://schemas.microsoft.com/office/drawing/2014/main" xmlns="" id="{92BB2DD0-4C31-438F-A3B7-343A58C206F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55" name="Text Box 3">
          <a:extLst>
            <a:ext uri="{FF2B5EF4-FFF2-40B4-BE49-F238E27FC236}">
              <a16:creationId xmlns:a16="http://schemas.microsoft.com/office/drawing/2014/main" xmlns="" id="{FEFD3CA4-F9C6-4CDA-9FBF-2490D4C683D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56" name="Text Box 3">
          <a:extLst>
            <a:ext uri="{FF2B5EF4-FFF2-40B4-BE49-F238E27FC236}">
              <a16:creationId xmlns:a16="http://schemas.microsoft.com/office/drawing/2014/main" xmlns="" id="{96B71635-37AC-4AF2-A1A8-D298F8E0557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57" name="Text Box 3">
          <a:extLst>
            <a:ext uri="{FF2B5EF4-FFF2-40B4-BE49-F238E27FC236}">
              <a16:creationId xmlns:a16="http://schemas.microsoft.com/office/drawing/2014/main" xmlns="" id="{319DAF0B-6174-441F-85A3-383B25F0ADB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58" name="Text Box 3">
          <a:extLst>
            <a:ext uri="{FF2B5EF4-FFF2-40B4-BE49-F238E27FC236}">
              <a16:creationId xmlns:a16="http://schemas.microsoft.com/office/drawing/2014/main" xmlns="" id="{07BAF606-060A-46EE-B709-4BE4223DCC3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59" name="Text Box 3">
          <a:extLst>
            <a:ext uri="{FF2B5EF4-FFF2-40B4-BE49-F238E27FC236}">
              <a16:creationId xmlns:a16="http://schemas.microsoft.com/office/drawing/2014/main" xmlns="" id="{6A451704-CC1E-48C9-BB2C-080C36D0228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60" name="Text Box 3">
          <a:extLst>
            <a:ext uri="{FF2B5EF4-FFF2-40B4-BE49-F238E27FC236}">
              <a16:creationId xmlns:a16="http://schemas.microsoft.com/office/drawing/2014/main" xmlns="" id="{3D220638-18D5-45DC-8C37-FF15120C822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61" name="Text Box 3">
          <a:extLst>
            <a:ext uri="{FF2B5EF4-FFF2-40B4-BE49-F238E27FC236}">
              <a16:creationId xmlns:a16="http://schemas.microsoft.com/office/drawing/2014/main" xmlns="" id="{9B011021-CDA7-4B33-BF3D-F94F476920D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62" name="Text Box 3">
          <a:extLst>
            <a:ext uri="{FF2B5EF4-FFF2-40B4-BE49-F238E27FC236}">
              <a16:creationId xmlns:a16="http://schemas.microsoft.com/office/drawing/2014/main" xmlns="" id="{1B50CCFA-E403-4DE5-A2E9-F2C24CA2CED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63" name="Text Box 3">
          <a:extLst>
            <a:ext uri="{FF2B5EF4-FFF2-40B4-BE49-F238E27FC236}">
              <a16:creationId xmlns:a16="http://schemas.microsoft.com/office/drawing/2014/main" xmlns="" id="{6815C70B-1154-4811-A4AB-71AA51D83BE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64" name="Text Box 3">
          <a:extLst>
            <a:ext uri="{FF2B5EF4-FFF2-40B4-BE49-F238E27FC236}">
              <a16:creationId xmlns:a16="http://schemas.microsoft.com/office/drawing/2014/main" xmlns="" id="{7677E1C4-092E-4056-99E2-6BF75BAADB3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65" name="Text Box 3">
          <a:extLst>
            <a:ext uri="{FF2B5EF4-FFF2-40B4-BE49-F238E27FC236}">
              <a16:creationId xmlns:a16="http://schemas.microsoft.com/office/drawing/2014/main" xmlns="" id="{B868EA51-47F7-469F-828A-05B5A19B520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66" name="Text Box 3">
          <a:extLst>
            <a:ext uri="{FF2B5EF4-FFF2-40B4-BE49-F238E27FC236}">
              <a16:creationId xmlns:a16="http://schemas.microsoft.com/office/drawing/2014/main" xmlns="" id="{4A6713BD-A7DA-419B-BD04-B644B3A8747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67" name="Text Box 3">
          <a:extLst>
            <a:ext uri="{FF2B5EF4-FFF2-40B4-BE49-F238E27FC236}">
              <a16:creationId xmlns:a16="http://schemas.microsoft.com/office/drawing/2014/main" xmlns="" id="{B853203B-C2BE-482A-8D52-DD176E4C551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68" name="Text Box 3">
          <a:extLst>
            <a:ext uri="{FF2B5EF4-FFF2-40B4-BE49-F238E27FC236}">
              <a16:creationId xmlns:a16="http://schemas.microsoft.com/office/drawing/2014/main" xmlns="" id="{8328FD40-5345-424F-8F02-430935FFE82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69" name="Text Box 3">
          <a:extLst>
            <a:ext uri="{FF2B5EF4-FFF2-40B4-BE49-F238E27FC236}">
              <a16:creationId xmlns:a16="http://schemas.microsoft.com/office/drawing/2014/main" xmlns="" id="{AB867E1F-9145-4716-87C2-FF9F7C0126D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70" name="Text Box 3">
          <a:extLst>
            <a:ext uri="{FF2B5EF4-FFF2-40B4-BE49-F238E27FC236}">
              <a16:creationId xmlns:a16="http://schemas.microsoft.com/office/drawing/2014/main" xmlns="" id="{E8768038-67A4-4180-A13E-D6DD2B1FDF3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71" name="Text Box 3">
          <a:extLst>
            <a:ext uri="{FF2B5EF4-FFF2-40B4-BE49-F238E27FC236}">
              <a16:creationId xmlns:a16="http://schemas.microsoft.com/office/drawing/2014/main" xmlns="" id="{3E5D37CA-32B4-42EF-8503-FD3BBA52968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72" name="Text Box 3">
          <a:extLst>
            <a:ext uri="{FF2B5EF4-FFF2-40B4-BE49-F238E27FC236}">
              <a16:creationId xmlns:a16="http://schemas.microsoft.com/office/drawing/2014/main" xmlns="" id="{86D7BC9B-C861-44B3-A072-D8EA6798762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73" name="Text Box 3">
          <a:extLst>
            <a:ext uri="{FF2B5EF4-FFF2-40B4-BE49-F238E27FC236}">
              <a16:creationId xmlns:a16="http://schemas.microsoft.com/office/drawing/2014/main" xmlns="" id="{6818E191-EF6A-4440-8335-5247E94F2AF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74" name="Text Box 3">
          <a:extLst>
            <a:ext uri="{FF2B5EF4-FFF2-40B4-BE49-F238E27FC236}">
              <a16:creationId xmlns:a16="http://schemas.microsoft.com/office/drawing/2014/main" xmlns="" id="{ECB74BB3-46FD-4ED8-BF00-4283B10DDEB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75" name="Text Box 3">
          <a:extLst>
            <a:ext uri="{FF2B5EF4-FFF2-40B4-BE49-F238E27FC236}">
              <a16:creationId xmlns:a16="http://schemas.microsoft.com/office/drawing/2014/main" xmlns="" id="{60CE211A-8FB4-4E1F-B64F-01A642A8D79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76" name="Text Box 3">
          <a:extLst>
            <a:ext uri="{FF2B5EF4-FFF2-40B4-BE49-F238E27FC236}">
              <a16:creationId xmlns:a16="http://schemas.microsoft.com/office/drawing/2014/main" xmlns="" id="{5648E116-E8BB-4503-9452-67F27AC706C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77" name="Text Box 3">
          <a:extLst>
            <a:ext uri="{FF2B5EF4-FFF2-40B4-BE49-F238E27FC236}">
              <a16:creationId xmlns:a16="http://schemas.microsoft.com/office/drawing/2014/main" xmlns="" id="{02E54C84-8230-4EC1-8FDC-45C15055EC8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78" name="Text Box 3">
          <a:extLst>
            <a:ext uri="{FF2B5EF4-FFF2-40B4-BE49-F238E27FC236}">
              <a16:creationId xmlns:a16="http://schemas.microsoft.com/office/drawing/2014/main" xmlns="" id="{D93636DC-51AA-4EC1-8E91-162A0962A8E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79" name="Text Box 3">
          <a:extLst>
            <a:ext uri="{FF2B5EF4-FFF2-40B4-BE49-F238E27FC236}">
              <a16:creationId xmlns:a16="http://schemas.microsoft.com/office/drawing/2014/main" xmlns="" id="{B87AA1DB-2492-414D-A7D5-E881DF2CABF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80" name="Text Box 3">
          <a:extLst>
            <a:ext uri="{FF2B5EF4-FFF2-40B4-BE49-F238E27FC236}">
              <a16:creationId xmlns:a16="http://schemas.microsoft.com/office/drawing/2014/main" xmlns="" id="{819F3132-55A2-45B3-A869-688166D405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81" name="Text Box 3">
          <a:extLst>
            <a:ext uri="{FF2B5EF4-FFF2-40B4-BE49-F238E27FC236}">
              <a16:creationId xmlns:a16="http://schemas.microsoft.com/office/drawing/2014/main" xmlns="" id="{2E9FBA4F-5018-4D5A-9653-BDB2A325E83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82" name="Text Box 3">
          <a:extLst>
            <a:ext uri="{FF2B5EF4-FFF2-40B4-BE49-F238E27FC236}">
              <a16:creationId xmlns:a16="http://schemas.microsoft.com/office/drawing/2014/main" xmlns="" id="{70C40976-B1A4-4E46-A7B2-B631027AE89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83" name="Text Box 3">
          <a:extLst>
            <a:ext uri="{FF2B5EF4-FFF2-40B4-BE49-F238E27FC236}">
              <a16:creationId xmlns:a16="http://schemas.microsoft.com/office/drawing/2014/main" xmlns="" id="{EA5EDAE3-EBB9-4112-A8A3-14CD5E6E59F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84" name="Text Box 3">
          <a:extLst>
            <a:ext uri="{FF2B5EF4-FFF2-40B4-BE49-F238E27FC236}">
              <a16:creationId xmlns:a16="http://schemas.microsoft.com/office/drawing/2014/main" xmlns="" id="{7BB6818A-A161-471C-A3FA-4398C17A802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85" name="Text Box 3">
          <a:extLst>
            <a:ext uri="{FF2B5EF4-FFF2-40B4-BE49-F238E27FC236}">
              <a16:creationId xmlns:a16="http://schemas.microsoft.com/office/drawing/2014/main" xmlns="" id="{D9940EAE-2CA8-4384-BB65-4C6812C24E1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86" name="Text Box 3">
          <a:extLst>
            <a:ext uri="{FF2B5EF4-FFF2-40B4-BE49-F238E27FC236}">
              <a16:creationId xmlns:a16="http://schemas.microsoft.com/office/drawing/2014/main" xmlns="" id="{74BFCB1E-5252-44CE-8833-7D8AA05AD9E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87" name="Text Box 3">
          <a:extLst>
            <a:ext uri="{FF2B5EF4-FFF2-40B4-BE49-F238E27FC236}">
              <a16:creationId xmlns:a16="http://schemas.microsoft.com/office/drawing/2014/main" xmlns="" id="{F684DB38-8FA4-445A-9053-17ACBBECEF7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88" name="Text Box 3">
          <a:extLst>
            <a:ext uri="{FF2B5EF4-FFF2-40B4-BE49-F238E27FC236}">
              <a16:creationId xmlns:a16="http://schemas.microsoft.com/office/drawing/2014/main" xmlns="" id="{EA8E8D28-477B-411D-BD55-7AB8EC53909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89" name="Text Box 3">
          <a:extLst>
            <a:ext uri="{FF2B5EF4-FFF2-40B4-BE49-F238E27FC236}">
              <a16:creationId xmlns:a16="http://schemas.microsoft.com/office/drawing/2014/main" xmlns="" id="{6E3C0531-4738-43E9-BDC3-2D41BF9B90D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90" name="Text Box 3">
          <a:extLst>
            <a:ext uri="{FF2B5EF4-FFF2-40B4-BE49-F238E27FC236}">
              <a16:creationId xmlns:a16="http://schemas.microsoft.com/office/drawing/2014/main" xmlns="" id="{B3E8A287-1EB2-4698-A54F-20270813461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91" name="Text Box 3">
          <a:extLst>
            <a:ext uri="{FF2B5EF4-FFF2-40B4-BE49-F238E27FC236}">
              <a16:creationId xmlns:a16="http://schemas.microsoft.com/office/drawing/2014/main" xmlns="" id="{7491B706-C846-435B-9024-205BB131955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92" name="Text Box 3">
          <a:extLst>
            <a:ext uri="{FF2B5EF4-FFF2-40B4-BE49-F238E27FC236}">
              <a16:creationId xmlns:a16="http://schemas.microsoft.com/office/drawing/2014/main" xmlns="" id="{AA44F7C2-CE85-4264-8915-7E2D613BF49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93" name="Text Box 3">
          <a:extLst>
            <a:ext uri="{FF2B5EF4-FFF2-40B4-BE49-F238E27FC236}">
              <a16:creationId xmlns:a16="http://schemas.microsoft.com/office/drawing/2014/main" xmlns="" id="{D0D15F3C-AF54-4A3E-8E8E-2862451522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94" name="Text Box 3">
          <a:extLst>
            <a:ext uri="{FF2B5EF4-FFF2-40B4-BE49-F238E27FC236}">
              <a16:creationId xmlns:a16="http://schemas.microsoft.com/office/drawing/2014/main" xmlns="" id="{077BBB0D-B93F-4D0C-95F7-02C32E713F2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295" name="Text Box 3">
          <a:extLst>
            <a:ext uri="{FF2B5EF4-FFF2-40B4-BE49-F238E27FC236}">
              <a16:creationId xmlns:a16="http://schemas.microsoft.com/office/drawing/2014/main" xmlns="" id="{31F2D005-C31A-49F2-9E1B-C1C6C3A0E9A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96" name="Text Box 3">
          <a:extLst>
            <a:ext uri="{FF2B5EF4-FFF2-40B4-BE49-F238E27FC236}">
              <a16:creationId xmlns:a16="http://schemas.microsoft.com/office/drawing/2014/main" xmlns="" id="{C9CBDF9F-CE13-4290-B468-6F886192351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97" name="Text Box 3">
          <a:extLst>
            <a:ext uri="{FF2B5EF4-FFF2-40B4-BE49-F238E27FC236}">
              <a16:creationId xmlns:a16="http://schemas.microsoft.com/office/drawing/2014/main" xmlns="" id="{FB91BBEF-733D-471C-88A7-D0C6346BDE7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98" name="Text Box 3">
          <a:extLst>
            <a:ext uri="{FF2B5EF4-FFF2-40B4-BE49-F238E27FC236}">
              <a16:creationId xmlns:a16="http://schemas.microsoft.com/office/drawing/2014/main" xmlns="" id="{ABE0A63D-A3A8-4EE6-9880-ADC381BD16D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299" name="Text Box 3">
          <a:extLst>
            <a:ext uri="{FF2B5EF4-FFF2-40B4-BE49-F238E27FC236}">
              <a16:creationId xmlns:a16="http://schemas.microsoft.com/office/drawing/2014/main" xmlns="" id="{32EAAB94-1634-4F8C-811F-149BE20E580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00" name="Text Box 3">
          <a:extLst>
            <a:ext uri="{FF2B5EF4-FFF2-40B4-BE49-F238E27FC236}">
              <a16:creationId xmlns:a16="http://schemas.microsoft.com/office/drawing/2014/main" xmlns="" id="{987CA998-D8AD-45A0-8B87-F87E9C2D04A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01" name="Text Box 3">
          <a:extLst>
            <a:ext uri="{FF2B5EF4-FFF2-40B4-BE49-F238E27FC236}">
              <a16:creationId xmlns:a16="http://schemas.microsoft.com/office/drawing/2014/main" xmlns="" id="{35C2CC0D-8B7C-4AA0-AED0-77722302B83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02" name="Text Box 3">
          <a:extLst>
            <a:ext uri="{FF2B5EF4-FFF2-40B4-BE49-F238E27FC236}">
              <a16:creationId xmlns:a16="http://schemas.microsoft.com/office/drawing/2014/main" xmlns="" id="{28A7EA1D-F800-4C83-A49A-BF0B81CD857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03" name="Text Box 3">
          <a:extLst>
            <a:ext uri="{FF2B5EF4-FFF2-40B4-BE49-F238E27FC236}">
              <a16:creationId xmlns:a16="http://schemas.microsoft.com/office/drawing/2014/main" xmlns="" id="{0585B5AE-C5F5-4FCE-81A6-1E80C79764F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04" name="Text Box 3">
          <a:extLst>
            <a:ext uri="{FF2B5EF4-FFF2-40B4-BE49-F238E27FC236}">
              <a16:creationId xmlns:a16="http://schemas.microsoft.com/office/drawing/2014/main" xmlns="" id="{7DEECFEE-5B27-45EE-A466-3BED4ED2A11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05" name="Text Box 3">
          <a:extLst>
            <a:ext uri="{FF2B5EF4-FFF2-40B4-BE49-F238E27FC236}">
              <a16:creationId xmlns:a16="http://schemas.microsoft.com/office/drawing/2014/main" xmlns="" id="{B7074353-A807-4FB3-A1AE-FCBB5DD0119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06" name="Text Box 3">
          <a:extLst>
            <a:ext uri="{FF2B5EF4-FFF2-40B4-BE49-F238E27FC236}">
              <a16:creationId xmlns:a16="http://schemas.microsoft.com/office/drawing/2014/main" xmlns="" id="{3FB4CD22-74FA-4B4B-852D-73E92397118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07" name="Text Box 3">
          <a:extLst>
            <a:ext uri="{FF2B5EF4-FFF2-40B4-BE49-F238E27FC236}">
              <a16:creationId xmlns:a16="http://schemas.microsoft.com/office/drawing/2014/main" xmlns="" id="{4EB4BB4C-8039-44F8-8292-12B9386A5CB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08" name="Text Box 3">
          <a:extLst>
            <a:ext uri="{FF2B5EF4-FFF2-40B4-BE49-F238E27FC236}">
              <a16:creationId xmlns:a16="http://schemas.microsoft.com/office/drawing/2014/main" xmlns="" id="{4B5CC41C-2249-44EF-97B0-D92C6572750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09" name="Text Box 3">
          <a:extLst>
            <a:ext uri="{FF2B5EF4-FFF2-40B4-BE49-F238E27FC236}">
              <a16:creationId xmlns:a16="http://schemas.microsoft.com/office/drawing/2014/main" xmlns="" id="{89FF076E-55BC-4035-A7D4-998B9BB9CA5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10" name="Text Box 3">
          <a:extLst>
            <a:ext uri="{FF2B5EF4-FFF2-40B4-BE49-F238E27FC236}">
              <a16:creationId xmlns:a16="http://schemas.microsoft.com/office/drawing/2014/main" xmlns="" id="{83899B8E-8153-4FB2-AA16-8354CB32481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11" name="Text Box 3">
          <a:extLst>
            <a:ext uri="{FF2B5EF4-FFF2-40B4-BE49-F238E27FC236}">
              <a16:creationId xmlns:a16="http://schemas.microsoft.com/office/drawing/2014/main" xmlns="" id="{D38E901E-CD2F-4D1A-8375-864259E188E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12" name="Text Box 3">
          <a:extLst>
            <a:ext uri="{FF2B5EF4-FFF2-40B4-BE49-F238E27FC236}">
              <a16:creationId xmlns:a16="http://schemas.microsoft.com/office/drawing/2014/main" xmlns="" id="{AA87F75D-6B6B-4C9D-A262-4D14325489D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13" name="Text Box 3">
          <a:extLst>
            <a:ext uri="{FF2B5EF4-FFF2-40B4-BE49-F238E27FC236}">
              <a16:creationId xmlns:a16="http://schemas.microsoft.com/office/drawing/2014/main" xmlns="" id="{283AE111-3F81-498C-AA73-0C4F84E394A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14" name="Text Box 3">
          <a:extLst>
            <a:ext uri="{FF2B5EF4-FFF2-40B4-BE49-F238E27FC236}">
              <a16:creationId xmlns:a16="http://schemas.microsoft.com/office/drawing/2014/main" xmlns="" id="{0EFA7B21-2B9E-4B4E-8383-8B7E8FB8FA2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15" name="Text Box 3">
          <a:extLst>
            <a:ext uri="{FF2B5EF4-FFF2-40B4-BE49-F238E27FC236}">
              <a16:creationId xmlns:a16="http://schemas.microsoft.com/office/drawing/2014/main" xmlns="" id="{49FC052A-2349-4F4C-96CD-98A7CD1B1F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16" name="Text Box 3">
          <a:extLst>
            <a:ext uri="{FF2B5EF4-FFF2-40B4-BE49-F238E27FC236}">
              <a16:creationId xmlns:a16="http://schemas.microsoft.com/office/drawing/2014/main" xmlns="" id="{0415F07B-5B1C-4D89-BEFF-15619F22F7E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17" name="Text Box 3">
          <a:extLst>
            <a:ext uri="{FF2B5EF4-FFF2-40B4-BE49-F238E27FC236}">
              <a16:creationId xmlns:a16="http://schemas.microsoft.com/office/drawing/2014/main" xmlns="" id="{D7F549F8-05FF-4832-9BFE-C0F6B5096F6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18" name="Text Box 3">
          <a:extLst>
            <a:ext uri="{FF2B5EF4-FFF2-40B4-BE49-F238E27FC236}">
              <a16:creationId xmlns:a16="http://schemas.microsoft.com/office/drawing/2014/main" xmlns="" id="{315EA822-BFC9-49FC-B8CA-CAC1C44C768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19" name="Text Box 3">
          <a:extLst>
            <a:ext uri="{FF2B5EF4-FFF2-40B4-BE49-F238E27FC236}">
              <a16:creationId xmlns:a16="http://schemas.microsoft.com/office/drawing/2014/main" xmlns="" id="{A6281762-51FD-44FF-8567-1267CE49DD9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20" name="Text Box 3">
          <a:extLst>
            <a:ext uri="{FF2B5EF4-FFF2-40B4-BE49-F238E27FC236}">
              <a16:creationId xmlns:a16="http://schemas.microsoft.com/office/drawing/2014/main" xmlns="" id="{6373F956-2C10-49E9-B903-B027A1FD1F2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21" name="Text Box 3">
          <a:extLst>
            <a:ext uri="{FF2B5EF4-FFF2-40B4-BE49-F238E27FC236}">
              <a16:creationId xmlns:a16="http://schemas.microsoft.com/office/drawing/2014/main" xmlns="" id="{90590665-2104-4EB9-8C76-629B18D7841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22" name="Text Box 3">
          <a:extLst>
            <a:ext uri="{FF2B5EF4-FFF2-40B4-BE49-F238E27FC236}">
              <a16:creationId xmlns:a16="http://schemas.microsoft.com/office/drawing/2014/main" xmlns="" id="{DF7ED0A2-1277-42AA-8E47-F767355E79F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23" name="Text Box 3">
          <a:extLst>
            <a:ext uri="{FF2B5EF4-FFF2-40B4-BE49-F238E27FC236}">
              <a16:creationId xmlns:a16="http://schemas.microsoft.com/office/drawing/2014/main" xmlns="" id="{32594A23-31E5-4221-8DAA-173DE44275D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24" name="Text Box 3">
          <a:extLst>
            <a:ext uri="{FF2B5EF4-FFF2-40B4-BE49-F238E27FC236}">
              <a16:creationId xmlns:a16="http://schemas.microsoft.com/office/drawing/2014/main" xmlns="" id="{1C12DC0F-332B-4F88-832F-388FBB97688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25" name="Text Box 3">
          <a:extLst>
            <a:ext uri="{FF2B5EF4-FFF2-40B4-BE49-F238E27FC236}">
              <a16:creationId xmlns:a16="http://schemas.microsoft.com/office/drawing/2014/main" xmlns="" id="{11F78FDF-1A2D-4A44-AEA4-B4494D354A7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26" name="Text Box 3">
          <a:extLst>
            <a:ext uri="{FF2B5EF4-FFF2-40B4-BE49-F238E27FC236}">
              <a16:creationId xmlns:a16="http://schemas.microsoft.com/office/drawing/2014/main" xmlns="" id="{8FC55A50-6E5C-4771-A356-719BBEB0718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27" name="Text Box 3">
          <a:extLst>
            <a:ext uri="{FF2B5EF4-FFF2-40B4-BE49-F238E27FC236}">
              <a16:creationId xmlns:a16="http://schemas.microsoft.com/office/drawing/2014/main" xmlns="" id="{97C91AEA-7B4B-4F0C-AB29-498FFDE1F6F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28" name="Text Box 3">
          <a:extLst>
            <a:ext uri="{FF2B5EF4-FFF2-40B4-BE49-F238E27FC236}">
              <a16:creationId xmlns:a16="http://schemas.microsoft.com/office/drawing/2014/main" xmlns="" id="{C4D1EEC9-DD9E-45D9-A61C-3A8CD5C765F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29" name="Text Box 3">
          <a:extLst>
            <a:ext uri="{FF2B5EF4-FFF2-40B4-BE49-F238E27FC236}">
              <a16:creationId xmlns:a16="http://schemas.microsoft.com/office/drawing/2014/main" xmlns="" id="{19DC0835-A2F8-441A-875C-00E5ED6E82F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30" name="Text Box 3">
          <a:extLst>
            <a:ext uri="{FF2B5EF4-FFF2-40B4-BE49-F238E27FC236}">
              <a16:creationId xmlns:a16="http://schemas.microsoft.com/office/drawing/2014/main" xmlns="" id="{003D95A6-4EB5-4CDB-A0DD-CFF0E228093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31" name="Text Box 3">
          <a:extLst>
            <a:ext uri="{FF2B5EF4-FFF2-40B4-BE49-F238E27FC236}">
              <a16:creationId xmlns:a16="http://schemas.microsoft.com/office/drawing/2014/main" xmlns="" id="{BDFCEA58-DBAD-4FA5-AF09-0E971DC6EE4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32" name="Text Box 3">
          <a:extLst>
            <a:ext uri="{FF2B5EF4-FFF2-40B4-BE49-F238E27FC236}">
              <a16:creationId xmlns:a16="http://schemas.microsoft.com/office/drawing/2014/main" xmlns="" id="{E086A1AE-C897-484A-9377-65D9BCB51F5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33" name="Text Box 3">
          <a:extLst>
            <a:ext uri="{FF2B5EF4-FFF2-40B4-BE49-F238E27FC236}">
              <a16:creationId xmlns:a16="http://schemas.microsoft.com/office/drawing/2014/main" xmlns="" id="{21FB3888-9E03-474E-96B9-F522F460243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34" name="Text Box 3">
          <a:extLst>
            <a:ext uri="{FF2B5EF4-FFF2-40B4-BE49-F238E27FC236}">
              <a16:creationId xmlns:a16="http://schemas.microsoft.com/office/drawing/2014/main" xmlns="" id="{A865B5F1-5005-45A8-811A-B378243B559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35" name="Text Box 3">
          <a:extLst>
            <a:ext uri="{FF2B5EF4-FFF2-40B4-BE49-F238E27FC236}">
              <a16:creationId xmlns:a16="http://schemas.microsoft.com/office/drawing/2014/main" xmlns="" id="{586A25DA-713D-4382-B51A-113C3D860A3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36" name="Text Box 3">
          <a:extLst>
            <a:ext uri="{FF2B5EF4-FFF2-40B4-BE49-F238E27FC236}">
              <a16:creationId xmlns:a16="http://schemas.microsoft.com/office/drawing/2014/main" xmlns="" id="{B96304D2-B1DA-423A-B9E1-3DDF2B35900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37" name="Text Box 3">
          <a:extLst>
            <a:ext uri="{FF2B5EF4-FFF2-40B4-BE49-F238E27FC236}">
              <a16:creationId xmlns:a16="http://schemas.microsoft.com/office/drawing/2014/main" xmlns="" id="{3CAFFA40-46F6-4E32-B52C-B732D326766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38" name="Text Box 3">
          <a:extLst>
            <a:ext uri="{FF2B5EF4-FFF2-40B4-BE49-F238E27FC236}">
              <a16:creationId xmlns:a16="http://schemas.microsoft.com/office/drawing/2014/main" xmlns="" id="{F6CE2956-0C36-46A1-ABB1-68816C30990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39" name="Text Box 3">
          <a:extLst>
            <a:ext uri="{FF2B5EF4-FFF2-40B4-BE49-F238E27FC236}">
              <a16:creationId xmlns:a16="http://schemas.microsoft.com/office/drawing/2014/main" xmlns="" id="{9557F435-DDA1-42A6-A1AF-449E9469BE3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40" name="Text Box 3">
          <a:extLst>
            <a:ext uri="{FF2B5EF4-FFF2-40B4-BE49-F238E27FC236}">
              <a16:creationId xmlns:a16="http://schemas.microsoft.com/office/drawing/2014/main" xmlns="" id="{482B051A-2A5D-490C-B0A8-AFD08B9B659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41" name="Text Box 3">
          <a:extLst>
            <a:ext uri="{FF2B5EF4-FFF2-40B4-BE49-F238E27FC236}">
              <a16:creationId xmlns:a16="http://schemas.microsoft.com/office/drawing/2014/main" xmlns="" id="{F1C5F0DD-CEA5-45F7-A398-E84DE19D4AD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42" name="Text Box 3">
          <a:extLst>
            <a:ext uri="{FF2B5EF4-FFF2-40B4-BE49-F238E27FC236}">
              <a16:creationId xmlns:a16="http://schemas.microsoft.com/office/drawing/2014/main" xmlns="" id="{4CEB4999-FD0C-4530-BACC-CC683A8FDBB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43" name="Text Box 3">
          <a:extLst>
            <a:ext uri="{FF2B5EF4-FFF2-40B4-BE49-F238E27FC236}">
              <a16:creationId xmlns:a16="http://schemas.microsoft.com/office/drawing/2014/main" xmlns="" id="{522D53D0-A03B-419B-BAAB-22937E14FB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44" name="Text Box 3">
          <a:extLst>
            <a:ext uri="{FF2B5EF4-FFF2-40B4-BE49-F238E27FC236}">
              <a16:creationId xmlns:a16="http://schemas.microsoft.com/office/drawing/2014/main" xmlns="" id="{B39BB25E-1132-4675-9E7D-AA63D5EA73A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45" name="Text Box 3">
          <a:extLst>
            <a:ext uri="{FF2B5EF4-FFF2-40B4-BE49-F238E27FC236}">
              <a16:creationId xmlns:a16="http://schemas.microsoft.com/office/drawing/2014/main" xmlns="" id="{79CA1455-92A8-417D-8B18-0263110E8B1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46" name="Text Box 3">
          <a:extLst>
            <a:ext uri="{FF2B5EF4-FFF2-40B4-BE49-F238E27FC236}">
              <a16:creationId xmlns:a16="http://schemas.microsoft.com/office/drawing/2014/main" xmlns="" id="{FB997DD4-8A25-47F7-95BB-DD1F45FDC3A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47" name="Text Box 3">
          <a:extLst>
            <a:ext uri="{FF2B5EF4-FFF2-40B4-BE49-F238E27FC236}">
              <a16:creationId xmlns:a16="http://schemas.microsoft.com/office/drawing/2014/main" xmlns="" id="{780EA741-12BE-4208-8D1D-4E27D9FF1D8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48" name="Text Box 3">
          <a:extLst>
            <a:ext uri="{FF2B5EF4-FFF2-40B4-BE49-F238E27FC236}">
              <a16:creationId xmlns:a16="http://schemas.microsoft.com/office/drawing/2014/main" xmlns="" id="{D6C5694C-7135-4EBD-92FB-76701F4353E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49" name="Text Box 3">
          <a:extLst>
            <a:ext uri="{FF2B5EF4-FFF2-40B4-BE49-F238E27FC236}">
              <a16:creationId xmlns:a16="http://schemas.microsoft.com/office/drawing/2014/main" xmlns="" id="{BD5BC5F4-B2D3-4352-9CB8-0A36CD61463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50" name="Text Box 3">
          <a:extLst>
            <a:ext uri="{FF2B5EF4-FFF2-40B4-BE49-F238E27FC236}">
              <a16:creationId xmlns:a16="http://schemas.microsoft.com/office/drawing/2014/main" xmlns="" id="{EB1737CA-C5E5-4AAE-9373-C46045E8A9A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51" name="Text Box 3">
          <a:extLst>
            <a:ext uri="{FF2B5EF4-FFF2-40B4-BE49-F238E27FC236}">
              <a16:creationId xmlns:a16="http://schemas.microsoft.com/office/drawing/2014/main" xmlns="" id="{D3720946-DEF9-4D04-A835-91DCFD338FE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52" name="Text Box 3">
          <a:extLst>
            <a:ext uri="{FF2B5EF4-FFF2-40B4-BE49-F238E27FC236}">
              <a16:creationId xmlns:a16="http://schemas.microsoft.com/office/drawing/2014/main" xmlns="" id="{5DDE7FD1-345B-473F-A5A8-21B482596A1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53" name="Text Box 3">
          <a:extLst>
            <a:ext uri="{FF2B5EF4-FFF2-40B4-BE49-F238E27FC236}">
              <a16:creationId xmlns:a16="http://schemas.microsoft.com/office/drawing/2014/main" xmlns="" id="{E2774E83-D64F-4242-8333-EE6E8F37970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54" name="Text Box 3">
          <a:extLst>
            <a:ext uri="{FF2B5EF4-FFF2-40B4-BE49-F238E27FC236}">
              <a16:creationId xmlns:a16="http://schemas.microsoft.com/office/drawing/2014/main" xmlns="" id="{1D1FE674-3780-4736-91E6-7714D880B7D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55" name="Text Box 3">
          <a:extLst>
            <a:ext uri="{FF2B5EF4-FFF2-40B4-BE49-F238E27FC236}">
              <a16:creationId xmlns:a16="http://schemas.microsoft.com/office/drawing/2014/main" xmlns="" id="{BD44AC05-D510-476C-8F05-DDAE9724238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56" name="Text Box 3">
          <a:extLst>
            <a:ext uri="{FF2B5EF4-FFF2-40B4-BE49-F238E27FC236}">
              <a16:creationId xmlns:a16="http://schemas.microsoft.com/office/drawing/2014/main" xmlns="" id="{90C4CE4E-F3E1-453B-84F3-60B2D37139B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57" name="Text Box 3">
          <a:extLst>
            <a:ext uri="{FF2B5EF4-FFF2-40B4-BE49-F238E27FC236}">
              <a16:creationId xmlns:a16="http://schemas.microsoft.com/office/drawing/2014/main" xmlns="" id="{A15416E7-73B6-4494-B269-2F06503BB39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58" name="Text Box 3">
          <a:extLst>
            <a:ext uri="{FF2B5EF4-FFF2-40B4-BE49-F238E27FC236}">
              <a16:creationId xmlns:a16="http://schemas.microsoft.com/office/drawing/2014/main" xmlns="" id="{2C97B798-9681-4B32-9CE8-A083D808AD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59" name="Text Box 3">
          <a:extLst>
            <a:ext uri="{FF2B5EF4-FFF2-40B4-BE49-F238E27FC236}">
              <a16:creationId xmlns:a16="http://schemas.microsoft.com/office/drawing/2014/main" xmlns="" id="{2280FE6A-A54E-4DA4-B379-09D731CBBC6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60" name="Text Box 3">
          <a:extLst>
            <a:ext uri="{FF2B5EF4-FFF2-40B4-BE49-F238E27FC236}">
              <a16:creationId xmlns:a16="http://schemas.microsoft.com/office/drawing/2014/main" xmlns="" id="{A25FB7D6-2EE7-4BBF-BFEA-443F4BC3A1A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61" name="Text Box 3">
          <a:extLst>
            <a:ext uri="{FF2B5EF4-FFF2-40B4-BE49-F238E27FC236}">
              <a16:creationId xmlns:a16="http://schemas.microsoft.com/office/drawing/2014/main" xmlns="" id="{945ED7EA-F51E-4234-BF40-3391F23C2E9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62" name="Text Box 3">
          <a:extLst>
            <a:ext uri="{FF2B5EF4-FFF2-40B4-BE49-F238E27FC236}">
              <a16:creationId xmlns:a16="http://schemas.microsoft.com/office/drawing/2014/main" xmlns="" id="{7A4E48B5-853A-4016-B7EF-8BF872E63BC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63" name="Text Box 3">
          <a:extLst>
            <a:ext uri="{FF2B5EF4-FFF2-40B4-BE49-F238E27FC236}">
              <a16:creationId xmlns:a16="http://schemas.microsoft.com/office/drawing/2014/main" xmlns="" id="{A3F85F83-3395-4712-8905-26D609C4D5B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64" name="Text Box 3">
          <a:extLst>
            <a:ext uri="{FF2B5EF4-FFF2-40B4-BE49-F238E27FC236}">
              <a16:creationId xmlns:a16="http://schemas.microsoft.com/office/drawing/2014/main" xmlns="" id="{31C06F18-9113-4D4B-884F-C4A503D8ED2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65" name="Text Box 3">
          <a:extLst>
            <a:ext uri="{FF2B5EF4-FFF2-40B4-BE49-F238E27FC236}">
              <a16:creationId xmlns:a16="http://schemas.microsoft.com/office/drawing/2014/main" xmlns="" id="{F7B99C9F-69F8-4333-9068-3CF66E32288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66" name="Text Box 3">
          <a:extLst>
            <a:ext uri="{FF2B5EF4-FFF2-40B4-BE49-F238E27FC236}">
              <a16:creationId xmlns:a16="http://schemas.microsoft.com/office/drawing/2014/main" xmlns="" id="{6A390B61-3C6B-48E1-8861-5F1F22836E3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67" name="Text Box 3">
          <a:extLst>
            <a:ext uri="{FF2B5EF4-FFF2-40B4-BE49-F238E27FC236}">
              <a16:creationId xmlns:a16="http://schemas.microsoft.com/office/drawing/2014/main" xmlns="" id="{9A2545B1-5B62-4231-954B-44DB27F4B2F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68" name="Text Box 3">
          <a:extLst>
            <a:ext uri="{FF2B5EF4-FFF2-40B4-BE49-F238E27FC236}">
              <a16:creationId xmlns:a16="http://schemas.microsoft.com/office/drawing/2014/main" xmlns="" id="{4CF2E754-6CA8-4D30-BACB-BDB0B7B0B73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69" name="Text Box 3">
          <a:extLst>
            <a:ext uri="{FF2B5EF4-FFF2-40B4-BE49-F238E27FC236}">
              <a16:creationId xmlns:a16="http://schemas.microsoft.com/office/drawing/2014/main" xmlns="" id="{107C46F3-61E0-4925-90E2-31D35E04461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70" name="Text Box 3">
          <a:extLst>
            <a:ext uri="{FF2B5EF4-FFF2-40B4-BE49-F238E27FC236}">
              <a16:creationId xmlns:a16="http://schemas.microsoft.com/office/drawing/2014/main" xmlns="" id="{2403DF43-FD86-47F1-BA26-8FD6404B6D3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71" name="Text Box 3">
          <a:extLst>
            <a:ext uri="{FF2B5EF4-FFF2-40B4-BE49-F238E27FC236}">
              <a16:creationId xmlns:a16="http://schemas.microsoft.com/office/drawing/2014/main" xmlns="" id="{75C25DD2-DE3F-4855-8E26-559FB57672D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72" name="Text Box 3">
          <a:extLst>
            <a:ext uri="{FF2B5EF4-FFF2-40B4-BE49-F238E27FC236}">
              <a16:creationId xmlns:a16="http://schemas.microsoft.com/office/drawing/2014/main" xmlns="" id="{6EB59CCF-AF65-4190-AE0C-97A18F59B3E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73" name="Text Box 3">
          <a:extLst>
            <a:ext uri="{FF2B5EF4-FFF2-40B4-BE49-F238E27FC236}">
              <a16:creationId xmlns:a16="http://schemas.microsoft.com/office/drawing/2014/main" xmlns="" id="{A7C38A3B-DB90-44E7-AE7F-0886ACE6883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74" name="Text Box 3">
          <a:extLst>
            <a:ext uri="{FF2B5EF4-FFF2-40B4-BE49-F238E27FC236}">
              <a16:creationId xmlns:a16="http://schemas.microsoft.com/office/drawing/2014/main" xmlns="" id="{1DFF34C6-E7E2-40DE-8EB7-580BCE8175E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75" name="Text Box 3">
          <a:extLst>
            <a:ext uri="{FF2B5EF4-FFF2-40B4-BE49-F238E27FC236}">
              <a16:creationId xmlns:a16="http://schemas.microsoft.com/office/drawing/2014/main" xmlns="" id="{9308144B-7C6E-4E5B-BD21-FC9BF72764C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76" name="Text Box 3">
          <a:extLst>
            <a:ext uri="{FF2B5EF4-FFF2-40B4-BE49-F238E27FC236}">
              <a16:creationId xmlns:a16="http://schemas.microsoft.com/office/drawing/2014/main" xmlns="" id="{393C20F2-C233-4350-A996-D519F9E5E6F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77" name="Text Box 3">
          <a:extLst>
            <a:ext uri="{FF2B5EF4-FFF2-40B4-BE49-F238E27FC236}">
              <a16:creationId xmlns:a16="http://schemas.microsoft.com/office/drawing/2014/main" xmlns="" id="{3FFF8557-97AE-4CAC-AA80-242FD8224B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78" name="Text Box 3">
          <a:extLst>
            <a:ext uri="{FF2B5EF4-FFF2-40B4-BE49-F238E27FC236}">
              <a16:creationId xmlns:a16="http://schemas.microsoft.com/office/drawing/2014/main" xmlns="" id="{18D89722-C34E-42A0-BD89-9E00484B720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79" name="Text Box 3">
          <a:extLst>
            <a:ext uri="{FF2B5EF4-FFF2-40B4-BE49-F238E27FC236}">
              <a16:creationId xmlns:a16="http://schemas.microsoft.com/office/drawing/2014/main" xmlns="" id="{1CD444AF-C0D3-4908-80B5-9E155CA7DBD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80" name="Text Box 3">
          <a:extLst>
            <a:ext uri="{FF2B5EF4-FFF2-40B4-BE49-F238E27FC236}">
              <a16:creationId xmlns:a16="http://schemas.microsoft.com/office/drawing/2014/main" xmlns="" id="{B0D0E01E-0157-4E17-A415-C85427B1A3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81" name="Text Box 3">
          <a:extLst>
            <a:ext uri="{FF2B5EF4-FFF2-40B4-BE49-F238E27FC236}">
              <a16:creationId xmlns:a16="http://schemas.microsoft.com/office/drawing/2014/main" xmlns="" id="{025691CA-30CD-4638-BD08-30DDB54F007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82" name="Text Box 3">
          <a:extLst>
            <a:ext uri="{FF2B5EF4-FFF2-40B4-BE49-F238E27FC236}">
              <a16:creationId xmlns:a16="http://schemas.microsoft.com/office/drawing/2014/main" xmlns="" id="{EE7B0C1E-FBDE-48CC-80AF-0029A83B819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83" name="Text Box 3">
          <a:extLst>
            <a:ext uri="{FF2B5EF4-FFF2-40B4-BE49-F238E27FC236}">
              <a16:creationId xmlns:a16="http://schemas.microsoft.com/office/drawing/2014/main" xmlns="" id="{56A5AF65-CE53-470F-8FC3-023CBF49EC1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84" name="Text Box 3">
          <a:extLst>
            <a:ext uri="{FF2B5EF4-FFF2-40B4-BE49-F238E27FC236}">
              <a16:creationId xmlns:a16="http://schemas.microsoft.com/office/drawing/2014/main" xmlns="" id="{4BBBCEC0-6481-4EAA-A0F3-99179E10926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85" name="Text Box 3">
          <a:extLst>
            <a:ext uri="{FF2B5EF4-FFF2-40B4-BE49-F238E27FC236}">
              <a16:creationId xmlns:a16="http://schemas.microsoft.com/office/drawing/2014/main" xmlns="" id="{6FC00229-4DE2-4EDF-AD84-D8F7A765C3E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86" name="Text Box 3">
          <a:extLst>
            <a:ext uri="{FF2B5EF4-FFF2-40B4-BE49-F238E27FC236}">
              <a16:creationId xmlns:a16="http://schemas.microsoft.com/office/drawing/2014/main" xmlns="" id="{B124509E-BEA2-4C3F-81F2-D18E9F5B03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87" name="Text Box 3">
          <a:extLst>
            <a:ext uri="{FF2B5EF4-FFF2-40B4-BE49-F238E27FC236}">
              <a16:creationId xmlns:a16="http://schemas.microsoft.com/office/drawing/2014/main" xmlns="" id="{AC725DA1-C4A1-40E6-A7F3-03425E54E26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88" name="Text Box 3">
          <a:extLst>
            <a:ext uri="{FF2B5EF4-FFF2-40B4-BE49-F238E27FC236}">
              <a16:creationId xmlns:a16="http://schemas.microsoft.com/office/drawing/2014/main" xmlns="" id="{A52DA5AC-769A-4EDE-9547-987665AA4A1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89" name="Text Box 3">
          <a:extLst>
            <a:ext uri="{FF2B5EF4-FFF2-40B4-BE49-F238E27FC236}">
              <a16:creationId xmlns:a16="http://schemas.microsoft.com/office/drawing/2014/main" xmlns="" id="{2A881534-4170-44DD-B358-F2E143C58BE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90" name="Text Box 3">
          <a:extLst>
            <a:ext uri="{FF2B5EF4-FFF2-40B4-BE49-F238E27FC236}">
              <a16:creationId xmlns:a16="http://schemas.microsoft.com/office/drawing/2014/main" xmlns="" id="{D39867A3-E055-4F93-BA97-57E75DD3CAE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91" name="Text Box 3">
          <a:extLst>
            <a:ext uri="{FF2B5EF4-FFF2-40B4-BE49-F238E27FC236}">
              <a16:creationId xmlns:a16="http://schemas.microsoft.com/office/drawing/2014/main" xmlns="" id="{B4E3EA61-C394-4B31-B92C-2FA28E50463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92" name="Text Box 3">
          <a:extLst>
            <a:ext uri="{FF2B5EF4-FFF2-40B4-BE49-F238E27FC236}">
              <a16:creationId xmlns:a16="http://schemas.microsoft.com/office/drawing/2014/main" xmlns="" id="{F75D188B-92B2-4D6E-A9C5-A01FF00F6EC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93" name="Text Box 3">
          <a:extLst>
            <a:ext uri="{FF2B5EF4-FFF2-40B4-BE49-F238E27FC236}">
              <a16:creationId xmlns:a16="http://schemas.microsoft.com/office/drawing/2014/main" xmlns="" id="{E2D3AA8B-2D3B-49A8-AAE5-A178D70FE46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94" name="Text Box 3">
          <a:extLst>
            <a:ext uri="{FF2B5EF4-FFF2-40B4-BE49-F238E27FC236}">
              <a16:creationId xmlns:a16="http://schemas.microsoft.com/office/drawing/2014/main" xmlns="" id="{2F45ABC1-92D2-4311-B367-A6D6969A18A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95" name="Text Box 3">
          <a:extLst>
            <a:ext uri="{FF2B5EF4-FFF2-40B4-BE49-F238E27FC236}">
              <a16:creationId xmlns:a16="http://schemas.microsoft.com/office/drawing/2014/main" xmlns="" id="{8BA6112B-F898-49FE-8C35-6D3F5429F3A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96" name="Text Box 3">
          <a:extLst>
            <a:ext uri="{FF2B5EF4-FFF2-40B4-BE49-F238E27FC236}">
              <a16:creationId xmlns:a16="http://schemas.microsoft.com/office/drawing/2014/main" xmlns="" id="{B8E6436D-A540-4598-A370-2E1C117309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97" name="Text Box 3">
          <a:extLst>
            <a:ext uri="{FF2B5EF4-FFF2-40B4-BE49-F238E27FC236}">
              <a16:creationId xmlns:a16="http://schemas.microsoft.com/office/drawing/2014/main" xmlns="" id="{429EA1D0-6E6C-4886-8655-75AECD8E69F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398" name="Text Box 3">
          <a:extLst>
            <a:ext uri="{FF2B5EF4-FFF2-40B4-BE49-F238E27FC236}">
              <a16:creationId xmlns:a16="http://schemas.microsoft.com/office/drawing/2014/main" xmlns="" id="{FF668592-A2B9-4FF0-8D49-8600E488520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399" name="Text Box 3">
          <a:extLst>
            <a:ext uri="{FF2B5EF4-FFF2-40B4-BE49-F238E27FC236}">
              <a16:creationId xmlns:a16="http://schemas.microsoft.com/office/drawing/2014/main" xmlns="" id="{785E3C6F-E083-4B5E-B73E-F066A4E0702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400" name="Text Box 3">
          <a:extLst>
            <a:ext uri="{FF2B5EF4-FFF2-40B4-BE49-F238E27FC236}">
              <a16:creationId xmlns:a16="http://schemas.microsoft.com/office/drawing/2014/main" xmlns="" id="{CAD0888F-FB58-4698-A1EA-0578A243178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401" name="Text Box 3">
          <a:extLst>
            <a:ext uri="{FF2B5EF4-FFF2-40B4-BE49-F238E27FC236}">
              <a16:creationId xmlns:a16="http://schemas.microsoft.com/office/drawing/2014/main" xmlns="" id="{1BB10C30-766B-443A-B1AA-00975D51C52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402" name="Text Box 3">
          <a:extLst>
            <a:ext uri="{FF2B5EF4-FFF2-40B4-BE49-F238E27FC236}">
              <a16:creationId xmlns:a16="http://schemas.microsoft.com/office/drawing/2014/main" xmlns="" id="{A1B65901-F08A-4A64-B6C1-0D04072FE0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403" name="Text Box 3">
          <a:extLst>
            <a:ext uri="{FF2B5EF4-FFF2-40B4-BE49-F238E27FC236}">
              <a16:creationId xmlns:a16="http://schemas.microsoft.com/office/drawing/2014/main" xmlns="" id="{0DDAA7D7-FCB3-473B-8D27-8B62B912AA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404" name="Text Box 3">
          <a:extLst>
            <a:ext uri="{FF2B5EF4-FFF2-40B4-BE49-F238E27FC236}">
              <a16:creationId xmlns:a16="http://schemas.microsoft.com/office/drawing/2014/main" xmlns="" id="{6869E3E3-3651-4088-A50B-FE6C2F532B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405" name="Text Box 3">
          <a:extLst>
            <a:ext uri="{FF2B5EF4-FFF2-40B4-BE49-F238E27FC236}">
              <a16:creationId xmlns:a16="http://schemas.microsoft.com/office/drawing/2014/main" xmlns="" id="{AB9858D9-E04F-47F4-890A-3BC65D5741C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406" name="Text Box 3">
          <a:extLst>
            <a:ext uri="{FF2B5EF4-FFF2-40B4-BE49-F238E27FC236}">
              <a16:creationId xmlns:a16="http://schemas.microsoft.com/office/drawing/2014/main" xmlns="" id="{FD64B838-FB06-4387-8723-8A2322B28CE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407" name="Text Box 3">
          <a:extLst>
            <a:ext uri="{FF2B5EF4-FFF2-40B4-BE49-F238E27FC236}">
              <a16:creationId xmlns:a16="http://schemas.microsoft.com/office/drawing/2014/main" xmlns="" id="{E6113FB4-CBC9-40AC-9624-368A8A4E83A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408" name="Text Box 3">
          <a:extLst>
            <a:ext uri="{FF2B5EF4-FFF2-40B4-BE49-F238E27FC236}">
              <a16:creationId xmlns:a16="http://schemas.microsoft.com/office/drawing/2014/main" xmlns="" id="{1D642DF5-59D9-4EAF-9653-B9BC77E524A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409" name="Text Box 3">
          <a:extLst>
            <a:ext uri="{FF2B5EF4-FFF2-40B4-BE49-F238E27FC236}">
              <a16:creationId xmlns:a16="http://schemas.microsoft.com/office/drawing/2014/main" xmlns="" id="{7839C54B-4900-4756-A82D-84C78F288D0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410" name="Text Box 3">
          <a:extLst>
            <a:ext uri="{FF2B5EF4-FFF2-40B4-BE49-F238E27FC236}">
              <a16:creationId xmlns:a16="http://schemas.microsoft.com/office/drawing/2014/main" xmlns="" id="{812F9373-19FA-4231-8DC8-9E8254FF178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11" name="Text Box 3">
          <a:extLst>
            <a:ext uri="{FF2B5EF4-FFF2-40B4-BE49-F238E27FC236}">
              <a16:creationId xmlns:a16="http://schemas.microsoft.com/office/drawing/2014/main" xmlns="" id="{CDC02F49-A427-4C9D-A399-9A99AD7BA86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12" name="Text Box 3">
          <a:extLst>
            <a:ext uri="{FF2B5EF4-FFF2-40B4-BE49-F238E27FC236}">
              <a16:creationId xmlns:a16="http://schemas.microsoft.com/office/drawing/2014/main" xmlns="" id="{99A32B75-DB32-4AC3-84A7-44584360412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13" name="Text Box 3">
          <a:extLst>
            <a:ext uri="{FF2B5EF4-FFF2-40B4-BE49-F238E27FC236}">
              <a16:creationId xmlns:a16="http://schemas.microsoft.com/office/drawing/2014/main" xmlns="" id="{F85FA71B-C0AA-4973-B336-8AA05D03663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14" name="Text Box 3">
          <a:extLst>
            <a:ext uri="{FF2B5EF4-FFF2-40B4-BE49-F238E27FC236}">
              <a16:creationId xmlns:a16="http://schemas.microsoft.com/office/drawing/2014/main" xmlns="" id="{C85F7310-38FE-44BC-9623-A9CCC13286A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15" name="Text Box 3">
          <a:extLst>
            <a:ext uri="{FF2B5EF4-FFF2-40B4-BE49-F238E27FC236}">
              <a16:creationId xmlns:a16="http://schemas.microsoft.com/office/drawing/2014/main" xmlns="" id="{25C109BA-41AE-484F-BA71-0D2DC81B273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16" name="Text Box 3">
          <a:extLst>
            <a:ext uri="{FF2B5EF4-FFF2-40B4-BE49-F238E27FC236}">
              <a16:creationId xmlns:a16="http://schemas.microsoft.com/office/drawing/2014/main" xmlns="" id="{A4317984-6BC7-4D8A-BB38-50BAFAFB6FC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17" name="Text Box 3">
          <a:extLst>
            <a:ext uri="{FF2B5EF4-FFF2-40B4-BE49-F238E27FC236}">
              <a16:creationId xmlns:a16="http://schemas.microsoft.com/office/drawing/2014/main" xmlns="" id="{4F9B05D0-23EA-4F5B-A071-4811C57EC59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18" name="Text Box 3">
          <a:extLst>
            <a:ext uri="{FF2B5EF4-FFF2-40B4-BE49-F238E27FC236}">
              <a16:creationId xmlns:a16="http://schemas.microsoft.com/office/drawing/2014/main" xmlns="" id="{92CADD04-7F5C-49FC-AA24-0A13C6A2333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19" name="Text Box 3">
          <a:extLst>
            <a:ext uri="{FF2B5EF4-FFF2-40B4-BE49-F238E27FC236}">
              <a16:creationId xmlns:a16="http://schemas.microsoft.com/office/drawing/2014/main" xmlns="" id="{3B4671CD-CAB9-4E21-9D50-583066C121B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20" name="Text Box 3">
          <a:extLst>
            <a:ext uri="{FF2B5EF4-FFF2-40B4-BE49-F238E27FC236}">
              <a16:creationId xmlns:a16="http://schemas.microsoft.com/office/drawing/2014/main" xmlns="" id="{3E62316C-5419-4F80-B3DC-41680AF9841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21" name="Text Box 3">
          <a:extLst>
            <a:ext uri="{FF2B5EF4-FFF2-40B4-BE49-F238E27FC236}">
              <a16:creationId xmlns:a16="http://schemas.microsoft.com/office/drawing/2014/main" xmlns="" id="{2298E8C8-97FC-4519-ABE9-C2A872898EB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22" name="Text Box 3">
          <a:extLst>
            <a:ext uri="{FF2B5EF4-FFF2-40B4-BE49-F238E27FC236}">
              <a16:creationId xmlns:a16="http://schemas.microsoft.com/office/drawing/2014/main" xmlns="" id="{0C1F92E0-7F62-4AF6-B545-EF1CB8E9FAA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23" name="Text Box 3">
          <a:extLst>
            <a:ext uri="{FF2B5EF4-FFF2-40B4-BE49-F238E27FC236}">
              <a16:creationId xmlns:a16="http://schemas.microsoft.com/office/drawing/2014/main" xmlns="" id="{04AF05DB-6C6B-4BDC-90D2-9436A172B03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24" name="Text Box 3">
          <a:extLst>
            <a:ext uri="{FF2B5EF4-FFF2-40B4-BE49-F238E27FC236}">
              <a16:creationId xmlns:a16="http://schemas.microsoft.com/office/drawing/2014/main" xmlns="" id="{018028A4-0DEF-4139-81D6-D21C13BBCE5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25" name="Text Box 3">
          <a:extLst>
            <a:ext uri="{FF2B5EF4-FFF2-40B4-BE49-F238E27FC236}">
              <a16:creationId xmlns:a16="http://schemas.microsoft.com/office/drawing/2014/main" xmlns="" id="{CB4356D7-2942-43E5-A643-FF0EC6A2C05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26" name="Text Box 3">
          <a:extLst>
            <a:ext uri="{FF2B5EF4-FFF2-40B4-BE49-F238E27FC236}">
              <a16:creationId xmlns:a16="http://schemas.microsoft.com/office/drawing/2014/main" xmlns="" id="{6E4F5F99-F0F6-4F79-92F0-D854FFEAFA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27" name="Text Box 3">
          <a:extLst>
            <a:ext uri="{FF2B5EF4-FFF2-40B4-BE49-F238E27FC236}">
              <a16:creationId xmlns:a16="http://schemas.microsoft.com/office/drawing/2014/main" xmlns="" id="{F527152C-1E22-43EA-A944-852EC3E5590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28" name="Text Box 3">
          <a:extLst>
            <a:ext uri="{FF2B5EF4-FFF2-40B4-BE49-F238E27FC236}">
              <a16:creationId xmlns:a16="http://schemas.microsoft.com/office/drawing/2014/main" xmlns="" id="{929A19BB-C366-47CD-A080-C8225DAC836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29" name="Text Box 3">
          <a:extLst>
            <a:ext uri="{FF2B5EF4-FFF2-40B4-BE49-F238E27FC236}">
              <a16:creationId xmlns:a16="http://schemas.microsoft.com/office/drawing/2014/main" xmlns="" id="{5A19C48E-614E-4104-A19C-E193E5804A6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30" name="Text Box 3">
          <a:extLst>
            <a:ext uri="{FF2B5EF4-FFF2-40B4-BE49-F238E27FC236}">
              <a16:creationId xmlns:a16="http://schemas.microsoft.com/office/drawing/2014/main" xmlns="" id="{1C7C367A-2721-42C8-8A41-A67BEC4B392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31" name="Text Box 3">
          <a:extLst>
            <a:ext uri="{FF2B5EF4-FFF2-40B4-BE49-F238E27FC236}">
              <a16:creationId xmlns:a16="http://schemas.microsoft.com/office/drawing/2014/main" xmlns="" id="{2D69F246-2637-43D5-8A5B-6C6E81B0AD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32" name="Text Box 3">
          <a:extLst>
            <a:ext uri="{FF2B5EF4-FFF2-40B4-BE49-F238E27FC236}">
              <a16:creationId xmlns:a16="http://schemas.microsoft.com/office/drawing/2014/main" xmlns="" id="{DDE643AD-1411-46B2-8B42-041CDDCAE04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33" name="Text Box 3">
          <a:extLst>
            <a:ext uri="{FF2B5EF4-FFF2-40B4-BE49-F238E27FC236}">
              <a16:creationId xmlns:a16="http://schemas.microsoft.com/office/drawing/2014/main" xmlns="" id="{6787FCA8-150A-4677-98D9-7E9840939E9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34" name="Text Box 3">
          <a:extLst>
            <a:ext uri="{FF2B5EF4-FFF2-40B4-BE49-F238E27FC236}">
              <a16:creationId xmlns:a16="http://schemas.microsoft.com/office/drawing/2014/main" xmlns="" id="{1C11354A-A0F7-4999-A9EF-D1D1A5B1538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35" name="Text Box 3">
          <a:extLst>
            <a:ext uri="{FF2B5EF4-FFF2-40B4-BE49-F238E27FC236}">
              <a16:creationId xmlns:a16="http://schemas.microsoft.com/office/drawing/2014/main" xmlns="" id="{25900A60-FF8F-43ED-AF37-6E3D3F83976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36" name="Text Box 3">
          <a:extLst>
            <a:ext uri="{FF2B5EF4-FFF2-40B4-BE49-F238E27FC236}">
              <a16:creationId xmlns:a16="http://schemas.microsoft.com/office/drawing/2014/main" xmlns="" id="{80A4F82F-EA08-4C8C-B253-E364EA1605E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37" name="Text Box 3">
          <a:extLst>
            <a:ext uri="{FF2B5EF4-FFF2-40B4-BE49-F238E27FC236}">
              <a16:creationId xmlns:a16="http://schemas.microsoft.com/office/drawing/2014/main" xmlns="" id="{EC81D01D-2E94-4705-BC99-4B7129D7BE0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38" name="Text Box 3">
          <a:extLst>
            <a:ext uri="{FF2B5EF4-FFF2-40B4-BE49-F238E27FC236}">
              <a16:creationId xmlns:a16="http://schemas.microsoft.com/office/drawing/2014/main" xmlns="" id="{336D8D9B-35B0-48FC-B8F3-EE196F602C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39" name="Text Box 3">
          <a:extLst>
            <a:ext uri="{FF2B5EF4-FFF2-40B4-BE49-F238E27FC236}">
              <a16:creationId xmlns:a16="http://schemas.microsoft.com/office/drawing/2014/main" xmlns="" id="{61975834-113D-4267-AF95-637DDD23D06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40" name="Text Box 3">
          <a:extLst>
            <a:ext uri="{FF2B5EF4-FFF2-40B4-BE49-F238E27FC236}">
              <a16:creationId xmlns:a16="http://schemas.microsoft.com/office/drawing/2014/main" xmlns="" id="{DF29A5E4-A586-49A4-B816-50EA598D9BB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41" name="Text Box 3">
          <a:extLst>
            <a:ext uri="{FF2B5EF4-FFF2-40B4-BE49-F238E27FC236}">
              <a16:creationId xmlns:a16="http://schemas.microsoft.com/office/drawing/2014/main" xmlns="" id="{773AC448-28FC-4543-8292-580EC8612CB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42" name="Text Box 3">
          <a:extLst>
            <a:ext uri="{FF2B5EF4-FFF2-40B4-BE49-F238E27FC236}">
              <a16:creationId xmlns:a16="http://schemas.microsoft.com/office/drawing/2014/main" xmlns="" id="{F938221C-3262-4489-8674-0B530E94AA9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43" name="Text Box 3">
          <a:extLst>
            <a:ext uri="{FF2B5EF4-FFF2-40B4-BE49-F238E27FC236}">
              <a16:creationId xmlns:a16="http://schemas.microsoft.com/office/drawing/2014/main" xmlns="" id="{F1ED1CBE-1322-4F51-9DF4-503BAAE727C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44" name="Text Box 3">
          <a:extLst>
            <a:ext uri="{FF2B5EF4-FFF2-40B4-BE49-F238E27FC236}">
              <a16:creationId xmlns:a16="http://schemas.microsoft.com/office/drawing/2014/main" xmlns="" id="{F7DC87A0-C66B-4ADF-875F-6AE3EE62240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45" name="Text Box 3">
          <a:extLst>
            <a:ext uri="{FF2B5EF4-FFF2-40B4-BE49-F238E27FC236}">
              <a16:creationId xmlns:a16="http://schemas.microsoft.com/office/drawing/2014/main" xmlns="" id="{F9DAF301-833B-49A8-A328-11F08759CB6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46" name="Text Box 3">
          <a:extLst>
            <a:ext uri="{FF2B5EF4-FFF2-40B4-BE49-F238E27FC236}">
              <a16:creationId xmlns:a16="http://schemas.microsoft.com/office/drawing/2014/main" xmlns="" id="{39ADBFEC-206F-4A70-84E3-1CC55DDBE1F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47" name="Text Box 3">
          <a:extLst>
            <a:ext uri="{FF2B5EF4-FFF2-40B4-BE49-F238E27FC236}">
              <a16:creationId xmlns:a16="http://schemas.microsoft.com/office/drawing/2014/main" xmlns="" id="{ED9935E6-13DF-474F-9952-42E706B538A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48" name="Text Box 3">
          <a:extLst>
            <a:ext uri="{FF2B5EF4-FFF2-40B4-BE49-F238E27FC236}">
              <a16:creationId xmlns:a16="http://schemas.microsoft.com/office/drawing/2014/main" xmlns="" id="{5CD8FB7B-92D1-434E-88EF-AE2FF15AF79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49" name="Text Box 3">
          <a:extLst>
            <a:ext uri="{FF2B5EF4-FFF2-40B4-BE49-F238E27FC236}">
              <a16:creationId xmlns:a16="http://schemas.microsoft.com/office/drawing/2014/main" xmlns="" id="{C8B827EF-B3E1-4DE7-8E88-B9A893C4AA7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50" name="Text Box 3">
          <a:extLst>
            <a:ext uri="{FF2B5EF4-FFF2-40B4-BE49-F238E27FC236}">
              <a16:creationId xmlns:a16="http://schemas.microsoft.com/office/drawing/2014/main" xmlns="" id="{22CFD365-B10F-4969-AE04-2B0E875C278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51" name="Text Box 3">
          <a:extLst>
            <a:ext uri="{FF2B5EF4-FFF2-40B4-BE49-F238E27FC236}">
              <a16:creationId xmlns:a16="http://schemas.microsoft.com/office/drawing/2014/main" xmlns="" id="{F4D29451-926E-435F-845D-F543228F825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52" name="Text Box 3">
          <a:extLst>
            <a:ext uri="{FF2B5EF4-FFF2-40B4-BE49-F238E27FC236}">
              <a16:creationId xmlns:a16="http://schemas.microsoft.com/office/drawing/2014/main" xmlns="" id="{0C7F8855-E8B3-494A-8F58-BA6DBAF4C5E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53" name="Text Box 3">
          <a:extLst>
            <a:ext uri="{FF2B5EF4-FFF2-40B4-BE49-F238E27FC236}">
              <a16:creationId xmlns:a16="http://schemas.microsoft.com/office/drawing/2014/main" xmlns="" id="{FC35344F-A5DD-42BA-886D-2098415130E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54" name="Text Box 3">
          <a:extLst>
            <a:ext uri="{FF2B5EF4-FFF2-40B4-BE49-F238E27FC236}">
              <a16:creationId xmlns:a16="http://schemas.microsoft.com/office/drawing/2014/main" xmlns="" id="{81E6B67A-A38B-49DF-A595-92482F10FE3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55" name="Text Box 3">
          <a:extLst>
            <a:ext uri="{FF2B5EF4-FFF2-40B4-BE49-F238E27FC236}">
              <a16:creationId xmlns:a16="http://schemas.microsoft.com/office/drawing/2014/main" xmlns="" id="{6B201491-7A23-4897-93E3-717CAE2E77D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56" name="Text Box 3">
          <a:extLst>
            <a:ext uri="{FF2B5EF4-FFF2-40B4-BE49-F238E27FC236}">
              <a16:creationId xmlns:a16="http://schemas.microsoft.com/office/drawing/2014/main" xmlns="" id="{4ED66007-D8CF-44E4-BB36-63694D7C9CB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57" name="Text Box 3">
          <a:extLst>
            <a:ext uri="{FF2B5EF4-FFF2-40B4-BE49-F238E27FC236}">
              <a16:creationId xmlns:a16="http://schemas.microsoft.com/office/drawing/2014/main" xmlns="" id="{6FB7DDC7-447B-4725-A292-CB9417FD905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58" name="Text Box 3">
          <a:extLst>
            <a:ext uri="{FF2B5EF4-FFF2-40B4-BE49-F238E27FC236}">
              <a16:creationId xmlns:a16="http://schemas.microsoft.com/office/drawing/2014/main" xmlns="" id="{DA8BEA21-5FBF-46E0-BA7D-D7877C190EE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59" name="Text Box 3">
          <a:extLst>
            <a:ext uri="{FF2B5EF4-FFF2-40B4-BE49-F238E27FC236}">
              <a16:creationId xmlns:a16="http://schemas.microsoft.com/office/drawing/2014/main" xmlns="" id="{C2D8E9F5-0957-4D95-89D1-AD2E21E3B93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60" name="Text Box 3">
          <a:extLst>
            <a:ext uri="{FF2B5EF4-FFF2-40B4-BE49-F238E27FC236}">
              <a16:creationId xmlns:a16="http://schemas.microsoft.com/office/drawing/2014/main" xmlns="" id="{7B67A6F8-96C2-4771-A0E7-9FE334B3297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61" name="Text Box 3">
          <a:extLst>
            <a:ext uri="{FF2B5EF4-FFF2-40B4-BE49-F238E27FC236}">
              <a16:creationId xmlns:a16="http://schemas.microsoft.com/office/drawing/2014/main" xmlns="" id="{C4A0B335-2F3B-454E-BEC8-2B9EBD7A972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62" name="Text Box 3">
          <a:extLst>
            <a:ext uri="{FF2B5EF4-FFF2-40B4-BE49-F238E27FC236}">
              <a16:creationId xmlns:a16="http://schemas.microsoft.com/office/drawing/2014/main" xmlns="" id="{CC4D093E-5719-4BFE-BF1E-E07D854615F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63" name="Text Box 3">
          <a:extLst>
            <a:ext uri="{FF2B5EF4-FFF2-40B4-BE49-F238E27FC236}">
              <a16:creationId xmlns:a16="http://schemas.microsoft.com/office/drawing/2014/main" xmlns="" id="{DD69AEF7-512D-4F81-8DAB-651C46C587E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64" name="Text Box 3">
          <a:extLst>
            <a:ext uri="{FF2B5EF4-FFF2-40B4-BE49-F238E27FC236}">
              <a16:creationId xmlns:a16="http://schemas.microsoft.com/office/drawing/2014/main" xmlns="" id="{08AA0A74-BBD8-441D-950C-380F8A766D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65" name="Text Box 3">
          <a:extLst>
            <a:ext uri="{FF2B5EF4-FFF2-40B4-BE49-F238E27FC236}">
              <a16:creationId xmlns:a16="http://schemas.microsoft.com/office/drawing/2014/main" xmlns="" id="{9F93F20E-E525-49F3-8590-DF4E4E153D9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66" name="Text Box 3">
          <a:extLst>
            <a:ext uri="{FF2B5EF4-FFF2-40B4-BE49-F238E27FC236}">
              <a16:creationId xmlns:a16="http://schemas.microsoft.com/office/drawing/2014/main" xmlns="" id="{6BF6DE18-05C7-4B46-81C2-A53898845EB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67" name="Text Box 3">
          <a:extLst>
            <a:ext uri="{FF2B5EF4-FFF2-40B4-BE49-F238E27FC236}">
              <a16:creationId xmlns:a16="http://schemas.microsoft.com/office/drawing/2014/main" xmlns="" id="{711556A0-DD09-4B95-8297-A1F18DFACD5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68" name="Text Box 3">
          <a:extLst>
            <a:ext uri="{FF2B5EF4-FFF2-40B4-BE49-F238E27FC236}">
              <a16:creationId xmlns:a16="http://schemas.microsoft.com/office/drawing/2014/main" xmlns="" id="{8FA3131E-F796-45FA-A4E2-289AC92ECD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69" name="Text Box 3">
          <a:extLst>
            <a:ext uri="{FF2B5EF4-FFF2-40B4-BE49-F238E27FC236}">
              <a16:creationId xmlns:a16="http://schemas.microsoft.com/office/drawing/2014/main" xmlns="" id="{9D6A1E5F-B44E-4B78-962A-DD131E1F08B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70" name="Text Box 3">
          <a:extLst>
            <a:ext uri="{FF2B5EF4-FFF2-40B4-BE49-F238E27FC236}">
              <a16:creationId xmlns:a16="http://schemas.microsoft.com/office/drawing/2014/main" xmlns="" id="{4BF44C20-C00F-4589-BDF9-563AFD98E68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71" name="Text Box 3">
          <a:extLst>
            <a:ext uri="{FF2B5EF4-FFF2-40B4-BE49-F238E27FC236}">
              <a16:creationId xmlns:a16="http://schemas.microsoft.com/office/drawing/2014/main" xmlns="" id="{6AE0A392-FB3F-4974-85EA-7C3CD744062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72" name="Text Box 3">
          <a:extLst>
            <a:ext uri="{FF2B5EF4-FFF2-40B4-BE49-F238E27FC236}">
              <a16:creationId xmlns:a16="http://schemas.microsoft.com/office/drawing/2014/main" xmlns="" id="{4455EA26-5F98-4901-9D2D-D7AAA6DC1DC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73" name="Text Box 3">
          <a:extLst>
            <a:ext uri="{FF2B5EF4-FFF2-40B4-BE49-F238E27FC236}">
              <a16:creationId xmlns:a16="http://schemas.microsoft.com/office/drawing/2014/main" xmlns="" id="{29FAA43A-FF72-4FE6-BA32-DE6B86BE509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74" name="Text Box 3">
          <a:extLst>
            <a:ext uri="{FF2B5EF4-FFF2-40B4-BE49-F238E27FC236}">
              <a16:creationId xmlns:a16="http://schemas.microsoft.com/office/drawing/2014/main" xmlns="" id="{64E379F4-0276-4C20-9875-9FD57C92C4E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75" name="Text Box 3">
          <a:extLst>
            <a:ext uri="{FF2B5EF4-FFF2-40B4-BE49-F238E27FC236}">
              <a16:creationId xmlns:a16="http://schemas.microsoft.com/office/drawing/2014/main" xmlns="" id="{71DB86A1-E125-4574-A169-E56715FC736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76" name="Text Box 3">
          <a:extLst>
            <a:ext uri="{FF2B5EF4-FFF2-40B4-BE49-F238E27FC236}">
              <a16:creationId xmlns:a16="http://schemas.microsoft.com/office/drawing/2014/main" xmlns="" id="{22CD2065-E581-489A-96AD-B56E65D7E58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77" name="Text Box 3">
          <a:extLst>
            <a:ext uri="{FF2B5EF4-FFF2-40B4-BE49-F238E27FC236}">
              <a16:creationId xmlns:a16="http://schemas.microsoft.com/office/drawing/2014/main" xmlns="" id="{0184006B-1C85-439A-B2E6-952C8774FF3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78" name="Text Box 3">
          <a:extLst>
            <a:ext uri="{FF2B5EF4-FFF2-40B4-BE49-F238E27FC236}">
              <a16:creationId xmlns:a16="http://schemas.microsoft.com/office/drawing/2014/main" xmlns="" id="{CB8EB03A-79DB-4C9F-BD46-01AA92782A3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79" name="Text Box 3">
          <a:extLst>
            <a:ext uri="{FF2B5EF4-FFF2-40B4-BE49-F238E27FC236}">
              <a16:creationId xmlns:a16="http://schemas.microsoft.com/office/drawing/2014/main" xmlns="" id="{0B2E7C41-C2D2-4D0B-B5BA-BD9A8DC461E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80" name="Text Box 3">
          <a:extLst>
            <a:ext uri="{FF2B5EF4-FFF2-40B4-BE49-F238E27FC236}">
              <a16:creationId xmlns:a16="http://schemas.microsoft.com/office/drawing/2014/main" xmlns="" id="{13D3A63D-34E1-4C08-802E-A292B16AEA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81" name="Text Box 3">
          <a:extLst>
            <a:ext uri="{FF2B5EF4-FFF2-40B4-BE49-F238E27FC236}">
              <a16:creationId xmlns:a16="http://schemas.microsoft.com/office/drawing/2014/main" xmlns="" id="{F6ABF12E-A0CE-4147-AB68-61D53F37856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82" name="Text Box 3">
          <a:extLst>
            <a:ext uri="{FF2B5EF4-FFF2-40B4-BE49-F238E27FC236}">
              <a16:creationId xmlns:a16="http://schemas.microsoft.com/office/drawing/2014/main" xmlns="" id="{CC50160D-B9A5-44BA-8CFD-DB3D142BF4A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83" name="Text Box 3">
          <a:extLst>
            <a:ext uri="{FF2B5EF4-FFF2-40B4-BE49-F238E27FC236}">
              <a16:creationId xmlns:a16="http://schemas.microsoft.com/office/drawing/2014/main" xmlns="" id="{C2545B06-4F75-4B63-9986-7BEEE278743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84" name="Text Box 3">
          <a:extLst>
            <a:ext uri="{FF2B5EF4-FFF2-40B4-BE49-F238E27FC236}">
              <a16:creationId xmlns:a16="http://schemas.microsoft.com/office/drawing/2014/main" xmlns="" id="{FF532168-2FBE-419B-ACD2-0919B4B588C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85" name="Text Box 3">
          <a:extLst>
            <a:ext uri="{FF2B5EF4-FFF2-40B4-BE49-F238E27FC236}">
              <a16:creationId xmlns:a16="http://schemas.microsoft.com/office/drawing/2014/main" xmlns="" id="{007433E4-0335-4D85-8A56-B983436CE34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86" name="Text Box 3">
          <a:extLst>
            <a:ext uri="{FF2B5EF4-FFF2-40B4-BE49-F238E27FC236}">
              <a16:creationId xmlns:a16="http://schemas.microsoft.com/office/drawing/2014/main" xmlns="" id="{DE6BA39B-CA91-4F9E-90A4-1347EA77A74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87" name="Text Box 3">
          <a:extLst>
            <a:ext uri="{FF2B5EF4-FFF2-40B4-BE49-F238E27FC236}">
              <a16:creationId xmlns:a16="http://schemas.microsoft.com/office/drawing/2014/main" xmlns="" id="{995C6DD0-C7CD-4E4A-B1AC-7F63693B1F6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88" name="Text Box 3">
          <a:extLst>
            <a:ext uri="{FF2B5EF4-FFF2-40B4-BE49-F238E27FC236}">
              <a16:creationId xmlns:a16="http://schemas.microsoft.com/office/drawing/2014/main" xmlns="" id="{83D037A2-EBBA-4496-A0E9-A3338EB0D14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89" name="Text Box 3">
          <a:extLst>
            <a:ext uri="{FF2B5EF4-FFF2-40B4-BE49-F238E27FC236}">
              <a16:creationId xmlns:a16="http://schemas.microsoft.com/office/drawing/2014/main" xmlns="" id="{AC250A92-C51D-444A-A844-05DB4514516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90" name="Text Box 3">
          <a:extLst>
            <a:ext uri="{FF2B5EF4-FFF2-40B4-BE49-F238E27FC236}">
              <a16:creationId xmlns:a16="http://schemas.microsoft.com/office/drawing/2014/main" xmlns="" id="{E1F01D11-86EE-4796-BB8B-6EBC72AE1A2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91" name="Text Box 3">
          <a:extLst>
            <a:ext uri="{FF2B5EF4-FFF2-40B4-BE49-F238E27FC236}">
              <a16:creationId xmlns:a16="http://schemas.microsoft.com/office/drawing/2014/main" xmlns="" id="{535A29C8-C923-49FD-B4A2-E24D129A3AF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92" name="Text Box 3">
          <a:extLst>
            <a:ext uri="{FF2B5EF4-FFF2-40B4-BE49-F238E27FC236}">
              <a16:creationId xmlns:a16="http://schemas.microsoft.com/office/drawing/2014/main" xmlns="" id="{64ECED83-4A4F-4001-8AEA-57F9DAD6736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93" name="Text Box 3">
          <a:extLst>
            <a:ext uri="{FF2B5EF4-FFF2-40B4-BE49-F238E27FC236}">
              <a16:creationId xmlns:a16="http://schemas.microsoft.com/office/drawing/2014/main" xmlns="" id="{8FFC2EB2-185E-42C5-B96F-358393320F7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94" name="Text Box 3">
          <a:extLst>
            <a:ext uri="{FF2B5EF4-FFF2-40B4-BE49-F238E27FC236}">
              <a16:creationId xmlns:a16="http://schemas.microsoft.com/office/drawing/2014/main" xmlns="" id="{F2A54749-A23C-4BA1-8C02-31DBD2410AB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495" name="Text Box 3">
          <a:extLst>
            <a:ext uri="{FF2B5EF4-FFF2-40B4-BE49-F238E27FC236}">
              <a16:creationId xmlns:a16="http://schemas.microsoft.com/office/drawing/2014/main" xmlns="" id="{F08EB48F-2853-4365-82CC-FC97CE5F0D2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96" name="Text Box 3">
          <a:extLst>
            <a:ext uri="{FF2B5EF4-FFF2-40B4-BE49-F238E27FC236}">
              <a16:creationId xmlns:a16="http://schemas.microsoft.com/office/drawing/2014/main" xmlns="" id="{FEBC521D-E65B-4DA6-8C82-DF081099ECE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497" name="Text Box 3">
          <a:extLst>
            <a:ext uri="{FF2B5EF4-FFF2-40B4-BE49-F238E27FC236}">
              <a16:creationId xmlns:a16="http://schemas.microsoft.com/office/drawing/2014/main" xmlns="" id="{69BE6B67-EE73-4923-9279-EBDA13ADA31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498" name="Text Box 3">
          <a:extLst>
            <a:ext uri="{FF2B5EF4-FFF2-40B4-BE49-F238E27FC236}">
              <a16:creationId xmlns:a16="http://schemas.microsoft.com/office/drawing/2014/main" xmlns="" id="{346F4777-938A-4EA2-B943-A36D19228BD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499" name="Text Box 3">
          <a:extLst>
            <a:ext uri="{FF2B5EF4-FFF2-40B4-BE49-F238E27FC236}">
              <a16:creationId xmlns:a16="http://schemas.microsoft.com/office/drawing/2014/main" xmlns="" id="{DAB315B5-B13F-40A3-81F3-C7EEAD474A5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00" name="Text Box 3">
          <a:extLst>
            <a:ext uri="{FF2B5EF4-FFF2-40B4-BE49-F238E27FC236}">
              <a16:creationId xmlns:a16="http://schemas.microsoft.com/office/drawing/2014/main" xmlns="" id="{AB546624-7138-4E1B-82D8-B6B5EE18C70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01" name="Text Box 3">
          <a:extLst>
            <a:ext uri="{FF2B5EF4-FFF2-40B4-BE49-F238E27FC236}">
              <a16:creationId xmlns:a16="http://schemas.microsoft.com/office/drawing/2014/main" xmlns="" id="{FC87B82A-C382-4AA3-8DB0-B2CA0653E58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02" name="Text Box 3">
          <a:extLst>
            <a:ext uri="{FF2B5EF4-FFF2-40B4-BE49-F238E27FC236}">
              <a16:creationId xmlns:a16="http://schemas.microsoft.com/office/drawing/2014/main" xmlns="" id="{46FE4172-D475-4BE5-8D8F-8B0718706B5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03" name="Text Box 3">
          <a:extLst>
            <a:ext uri="{FF2B5EF4-FFF2-40B4-BE49-F238E27FC236}">
              <a16:creationId xmlns:a16="http://schemas.microsoft.com/office/drawing/2014/main" xmlns="" id="{28DDEB5C-1ED3-430A-80B3-F1E3C6B94A1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04" name="Text Box 3">
          <a:extLst>
            <a:ext uri="{FF2B5EF4-FFF2-40B4-BE49-F238E27FC236}">
              <a16:creationId xmlns:a16="http://schemas.microsoft.com/office/drawing/2014/main" xmlns="" id="{76299C88-4768-4B9A-B8F3-228B118095F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05" name="Text Box 3">
          <a:extLst>
            <a:ext uri="{FF2B5EF4-FFF2-40B4-BE49-F238E27FC236}">
              <a16:creationId xmlns:a16="http://schemas.microsoft.com/office/drawing/2014/main" xmlns="" id="{E706941D-80EE-4F6A-8E66-CE65C8E3834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06" name="Text Box 3">
          <a:extLst>
            <a:ext uri="{FF2B5EF4-FFF2-40B4-BE49-F238E27FC236}">
              <a16:creationId xmlns:a16="http://schemas.microsoft.com/office/drawing/2014/main" xmlns="" id="{AD51D38D-0B71-4B8F-B17E-D1B31FD3926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07" name="Text Box 3">
          <a:extLst>
            <a:ext uri="{FF2B5EF4-FFF2-40B4-BE49-F238E27FC236}">
              <a16:creationId xmlns:a16="http://schemas.microsoft.com/office/drawing/2014/main" xmlns="" id="{FB25A65B-A0C7-4DC8-B069-B5FF27C439D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08" name="Text Box 3">
          <a:extLst>
            <a:ext uri="{FF2B5EF4-FFF2-40B4-BE49-F238E27FC236}">
              <a16:creationId xmlns:a16="http://schemas.microsoft.com/office/drawing/2014/main" xmlns="" id="{3ED3610A-D5AB-4DFA-B99C-5AB63EA5519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09" name="Text Box 3">
          <a:extLst>
            <a:ext uri="{FF2B5EF4-FFF2-40B4-BE49-F238E27FC236}">
              <a16:creationId xmlns:a16="http://schemas.microsoft.com/office/drawing/2014/main" xmlns="" id="{9BB940BB-8EAF-4BEC-A61F-0099B5B6652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10" name="Text Box 3">
          <a:extLst>
            <a:ext uri="{FF2B5EF4-FFF2-40B4-BE49-F238E27FC236}">
              <a16:creationId xmlns:a16="http://schemas.microsoft.com/office/drawing/2014/main" xmlns="" id="{E812A3D9-097D-443C-BFD0-897171E51C9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11" name="Text Box 3">
          <a:extLst>
            <a:ext uri="{FF2B5EF4-FFF2-40B4-BE49-F238E27FC236}">
              <a16:creationId xmlns:a16="http://schemas.microsoft.com/office/drawing/2014/main" xmlns="" id="{A7B52AD4-51F3-4DE7-815A-8B1D2330BFD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12" name="Text Box 3">
          <a:extLst>
            <a:ext uri="{FF2B5EF4-FFF2-40B4-BE49-F238E27FC236}">
              <a16:creationId xmlns:a16="http://schemas.microsoft.com/office/drawing/2014/main" xmlns="" id="{B5DA73B9-25B7-49D6-943A-46D9EE0D151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13" name="Text Box 3">
          <a:extLst>
            <a:ext uri="{FF2B5EF4-FFF2-40B4-BE49-F238E27FC236}">
              <a16:creationId xmlns:a16="http://schemas.microsoft.com/office/drawing/2014/main" xmlns="" id="{23598D67-6C89-4FBB-AFDD-0A3B9967D10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14" name="Text Box 3">
          <a:extLst>
            <a:ext uri="{FF2B5EF4-FFF2-40B4-BE49-F238E27FC236}">
              <a16:creationId xmlns:a16="http://schemas.microsoft.com/office/drawing/2014/main" xmlns="" id="{DA717F78-99AC-45D5-8F2E-F33255CD3BD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15" name="Text Box 3">
          <a:extLst>
            <a:ext uri="{FF2B5EF4-FFF2-40B4-BE49-F238E27FC236}">
              <a16:creationId xmlns:a16="http://schemas.microsoft.com/office/drawing/2014/main" xmlns="" id="{E01B58FA-FE6A-4711-A696-AEA5DD85B21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16" name="Text Box 3">
          <a:extLst>
            <a:ext uri="{FF2B5EF4-FFF2-40B4-BE49-F238E27FC236}">
              <a16:creationId xmlns:a16="http://schemas.microsoft.com/office/drawing/2014/main" xmlns="" id="{A5696841-49A7-4AFA-BEFA-4DE31B4AC59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17" name="Text Box 3">
          <a:extLst>
            <a:ext uri="{FF2B5EF4-FFF2-40B4-BE49-F238E27FC236}">
              <a16:creationId xmlns:a16="http://schemas.microsoft.com/office/drawing/2014/main" xmlns="" id="{CA5C7AC3-70B3-4EBC-8F71-2ABE26DBA34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18" name="Text Box 3">
          <a:extLst>
            <a:ext uri="{FF2B5EF4-FFF2-40B4-BE49-F238E27FC236}">
              <a16:creationId xmlns:a16="http://schemas.microsoft.com/office/drawing/2014/main" xmlns="" id="{F2E4C7AB-F2E1-4061-85DF-0C59A7637D9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19" name="Text Box 3">
          <a:extLst>
            <a:ext uri="{FF2B5EF4-FFF2-40B4-BE49-F238E27FC236}">
              <a16:creationId xmlns:a16="http://schemas.microsoft.com/office/drawing/2014/main" xmlns="" id="{066D977B-7F93-4535-B232-CDD3BBE9BD1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20" name="Text Box 3">
          <a:extLst>
            <a:ext uri="{FF2B5EF4-FFF2-40B4-BE49-F238E27FC236}">
              <a16:creationId xmlns:a16="http://schemas.microsoft.com/office/drawing/2014/main" xmlns="" id="{F6EF2EE7-3B6A-4AB7-A351-6DD18640EF2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21" name="Text Box 3">
          <a:extLst>
            <a:ext uri="{FF2B5EF4-FFF2-40B4-BE49-F238E27FC236}">
              <a16:creationId xmlns:a16="http://schemas.microsoft.com/office/drawing/2014/main" xmlns="" id="{88F70BB4-4040-4A80-BA3D-EE0E1829242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22" name="Text Box 3">
          <a:extLst>
            <a:ext uri="{FF2B5EF4-FFF2-40B4-BE49-F238E27FC236}">
              <a16:creationId xmlns:a16="http://schemas.microsoft.com/office/drawing/2014/main" xmlns="" id="{56E9CA1F-7C7F-4B45-8141-35B1CA31B05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23" name="Text Box 3">
          <a:extLst>
            <a:ext uri="{FF2B5EF4-FFF2-40B4-BE49-F238E27FC236}">
              <a16:creationId xmlns:a16="http://schemas.microsoft.com/office/drawing/2014/main" xmlns="" id="{765A4A62-F7B5-4B5A-B3DF-2493D245ACF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24" name="Text Box 3">
          <a:extLst>
            <a:ext uri="{FF2B5EF4-FFF2-40B4-BE49-F238E27FC236}">
              <a16:creationId xmlns:a16="http://schemas.microsoft.com/office/drawing/2014/main" xmlns="" id="{DF0C25C8-DDD6-4E60-AAC3-2270A2261A8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25" name="Text Box 3">
          <a:extLst>
            <a:ext uri="{FF2B5EF4-FFF2-40B4-BE49-F238E27FC236}">
              <a16:creationId xmlns:a16="http://schemas.microsoft.com/office/drawing/2014/main" xmlns="" id="{0D34BE00-76A8-4DA0-A5AE-DC141938903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26" name="Text Box 3">
          <a:extLst>
            <a:ext uri="{FF2B5EF4-FFF2-40B4-BE49-F238E27FC236}">
              <a16:creationId xmlns:a16="http://schemas.microsoft.com/office/drawing/2014/main" xmlns="" id="{BD9137ED-AECD-44BC-96B5-86AFD28ECD3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27" name="Text Box 3">
          <a:extLst>
            <a:ext uri="{FF2B5EF4-FFF2-40B4-BE49-F238E27FC236}">
              <a16:creationId xmlns:a16="http://schemas.microsoft.com/office/drawing/2014/main" xmlns="" id="{303853FD-F5A8-42B5-A0BD-652DE2C0F99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28" name="Text Box 3">
          <a:extLst>
            <a:ext uri="{FF2B5EF4-FFF2-40B4-BE49-F238E27FC236}">
              <a16:creationId xmlns:a16="http://schemas.microsoft.com/office/drawing/2014/main" xmlns="" id="{43FC8F54-07E9-42B7-BFF1-D4C1B13DDB6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29" name="Text Box 3">
          <a:extLst>
            <a:ext uri="{FF2B5EF4-FFF2-40B4-BE49-F238E27FC236}">
              <a16:creationId xmlns:a16="http://schemas.microsoft.com/office/drawing/2014/main" xmlns="" id="{CF9461A7-DDBD-4E49-A151-B2A05D7A38C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30" name="Text Box 3">
          <a:extLst>
            <a:ext uri="{FF2B5EF4-FFF2-40B4-BE49-F238E27FC236}">
              <a16:creationId xmlns:a16="http://schemas.microsoft.com/office/drawing/2014/main" xmlns="" id="{15106A3E-6A66-4C7F-99B4-3C0F5CD9111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31" name="Text Box 3">
          <a:extLst>
            <a:ext uri="{FF2B5EF4-FFF2-40B4-BE49-F238E27FC236}">
              <a16:creationId xmlns:a16="http://schemas.microsoft.com/office/drawing/2014/main" xmlns="" id="{0F5EDC72-3506-4DFF-B865-8C45A92B5EC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32" name="Text Box 3">
          <a:extLst>
            <a:ext uri="{FF2B5EF4-FFF2-40B4-BE49-F238E27FC236}">
              <a16:creationId xmlns:a16="http://schemas.microsoft.com/office/drawing/2014/main" xmlns="" id="{08956A5E-D1E7-42FF-B1E6-4BB6AFBF1F5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33" name="Text Box 3">
          <a:extLst>
            <a:ext uri="{FF2B5EF4-FFF2-40B4-BE49-F238E27FC236}">
              <a16:creationId xmlns:a16="http://schemas.microsoft.com/office/drawing/2014/main" xmlns="" id="{FA64E6B4-BA6D-48B9-819B-3788EBC139A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34" name="Text Box 3">
          <a:extLst>
            <a:ext uri="{FF2B5EF4-FFF2-40B4-BE49-F238E27FC236}">
              <a16:creationId xmlns:a16="http://schemas.microsoft.com/office/drawing/2014/main" xmlns="" id="{AF8D721E-5C91-4258-9D24-6DBEA5DF508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35" name="Text Box 3">
          <a:extLst>
            <a:ext uri="{FF2B5EF4-FFF2-40B4-BE49-F238E27FC236}">
              <a16:creationId xmlns:a16="http://schemas.microsoft.com/office/drawing/2014/main" xmlns="" id="{3A0F05D1-68C0-4A6B-A723-2D62F4C0699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36" name="Text Box 3">
          <a:extLst>
            <a:ext uri="{FF2B5EF4-FFF2-40B4-BE49-F238E27FC236}">
              <a16:creationId xmlns:a16="http://schemas.microsoft.com/office/drawing/2014/main" xmlns="" id="{E9A727F4-A71D-426C-B769-4BB7AC300D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37" name="Text Box 3">
          <a:extLst>
            <a:ext uri="{FF2B5EF4-FFF2-40B4-BE49-F238E27FC236}">
              <a16:creationId xmlns:a16="http://schemas.microsoft.com/office/drawing/2014/main" xmlns="" id="{B26E370D-F1AA-42BA-8B5F-354A0CA0AE9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38" name="Text Box 3">
          <a:extLst>
            <a:ext uri="{FF2B5EF4-FFF2-40B4-BE49-F238E27FC236}">
              <a16:creationId xmlns:a16="http://schemas.microsoft.com/office/drawing/2014/main" xmlns="" id="{AD1F65DF-D34E-42BB-AB29-7FC136F49EA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39" name="Text Box 3">
          <a:extLst>
            <a:ext uri="{FF2B5EF4-FFF2-40B4-BE49-F238E27FC236}">
              <a16:creationId xmlns:a16="http://schemas.microsoft.com/office/drawing/2014/main" xmlns="" id="{CC93FCA8-A16F-4845-83F7-A37CF77F935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40" name="Text Box 3">
          <a:extLst>
            <a:ext uri="{FF2B5EF4-FFF2-40B4-BE49-F238E27FC236}">
              <a16:creationId xmlns:a16="http://schemas.microsoft.com/office/drawing/2014/main" xmlns="" id="{71E8B752-0F68-48C3-8930-95C172848DB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41" name="Text Box 3">
          <a:extLst>
            <a:ext uri="{FF2B5EF4-FFF2-40B4-BE49-F238E27FC236}">
              <a16:creationId xmlns:a16="http://schemas.microsoft.com/office/drawing/2014/main" xmlns="" id="{5ED127BD-28C0-4511-B702-0D1AABB1057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42" name="Text Box 3">
          <a:extLst>
            <a:ext uri="{FF2B5EF4-FFF2-40B4-BE49-F238E27FC236}">
              <a16:creationId xmlns:a16="http://schemas.microsoft.com/office/drawing/2014/main" xmlns="" id="{7AB343A7-F0CA-4459-930D-D43F3E1E406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43" name="Text Box 3">
          <a:extLst>
            <a:ext uri="{FF2B5EF4-FFF2-40B4-BE49-F238E27FC236}">
              <a16:creationId xmlns:a16="http://schemas.microsoft.com/office/drawing/2014/main" xmlns="" id="{185549A2-9917-4455-A135-E9F47A93D75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44" name="Text Box 3">
          <a:extLst>
            <a:ext uri="{FF2B5EF4-FFF2-40B4-BE49-F238E27FC236}">
              <a16:creationId xmlns:a16="http://schemas.microsoft.com/office/drawing/2014/main" xmlns="" id="{3531DE9D-617D-4F79-BF93-025ADA9FD0F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45" name="Text Box 3">
          <a:extLst>
            <a:ext uri="{FF2B5EF4-FFF2-40B4-BE49-F238E27FC236}">
              <a16:creationId xmlns:a16="http://schemas.microsoft.com/office/drawing/2014/main" xmlns="" id="{409B5C55-B59A-44F9-A367-B8E9B5B717E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46" name="Text Box 3">
          <a:extLst>
            <a:ext uri="{FF2B5EF4-FFF2-40B4-BE49-F238E27FC236}">
              <a16:creationId xmlns:a16="http://schemas.microsoft.com/office/drawing/2014/main" xmlns="" id="{E5E0E4D0-4FEA-4C5B-9C0E-1FE0DEE4E4F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47" name="Text Box 3">
          <a:extLst>
            <a:ext uri="{FF2B5EF4-FFF2-40B4-BE49-F238E27FC236}">
              <a16:creationId xmlns:a16="http://schemas.microsoft.com/office/drawing/2014/main" xmlns="" id="{E8E8C6E5-174A-4411-89AD-30A6EC725D7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48" name="Text Box 3">
          <a:extLst>
            <a:ext uri="{FF2B5EF4-FFF2-40B4-BE49-F238E27FC236}">
              <a16:creationId xmlns:a16="http://schemas.microsoft.com/office/drawing/2014/main" xmlns="" id="{81044664-16B8-49D2-A139-E7AF1C44CD4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49" name="Text Box 3">
          <a:extLst>
            <a:ext uri="{FF2B5EF4-FFF2-40B4-BE49-F238E27FC236}">
              <a16:creationId xmlns:a16="http://schemas.microsoft.com/office/drawing/2014/main" xmlns="" id="{DAC21355-D01B-4D5F-A513-EA05E13015E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50" name="Text Box 3">
          <a:extLst>
            <a:ext uri="{FF2B5EF4-FFF2-40B4-BE49-F238E27FC236}">
              <a16:creationId xmlns:a16="http://schemas.microsoft.com/office/drawing/2014/main" xmlns="" id="{5C9D3E72-1F0F-4181-A800-497FDA36808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51" name="Text Box 3">
          <a:extLst>
            <a:ext uri="{FF2B5EF4-FFF2-40B4-BE49-F238E27FC236}">
              <a16:creationId xmlns:a16="http://schemas.microsoft.com/office/drawing/2014/main" xmlns="" id="{0FC175B9-435F-461F-9316-1A4692EB366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52" name="Text Box 3">
          <a:extLst>
            <a:ext uri="{FF2B5EF4-FFF2-40B4-BE49-F238E27FC236}">
              <a16:creationId xmlns:a16="http://schemas.microsoft.com/office/drawing/2014/main" xmlns="" id="{ECF8C766-E407-41E7-8BA4-D799ACC1603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53" name="Text Box 3">
          <a:extLst>
            <a:ext uri="{FF2B5EF4-FFF2-40B4-BE49-F238E27FC236}">
              <a16:creationId xmlns:a16="http://schemas.microsoft.com/office/drawing/2014/main" xmlns="" id="{1AD5539A-69A5-42CB-BA19-327083BFE4B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54" name="Text Box 3">
          <a:extLst>
            <a:ext uri="{FF2B5EF4-FFF2-40B4-BE49-F238E27FC236}">
              <a16:creationId xmlns:a16="http://schemas.microsoft.com/office/drawing/2014/main" xmlns="" id="{B21F9699-070D-416E-95F8-9A91FDF1F90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55" name="Text Box 3">
          <a:extLst>
            <a:ext uri="{FF2B5EF4-FFF2-40B4-BE49-F238E27FC236}">
              <a16:creationId xmlns:a16="http://schemas.microsoft.com/office/drawing/2014/main" xmlns="" id="{66FE1704-6473-499D-B807-823DD61CF9F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56" name="Text Box 3">
          <a:extLst>
            <a:ext uri="{FF2B5EF4-FFF2-40B4-BE49-F238E27FC236}">
              <a16:creationId xmlns:a16="http://schemas.microsoft.com/office/drawing/2014/main" xmlns="" id="{7D857765-183C-4A42-B954-CE2375523D5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57" name="Text Box 3">
          <a:extLst>
            <a:ext uri="{FF2B5EF4-FFF2-40B4-BE49-F238E27FC236}">
              <a16:creationId xmlns:a16="http://schemas.microsoft.com/office/drawing/2014/main" xmlns="" id="{FDDDEB24-843D-46F2-A926-E4375CED71D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58" name="Text Box 3">
          <a:extLst>
            <a:ext uri="{FF2B5EF4-FFF2-40B4-BE49-F238E27FC236}">
              <a16:creationId xmlns:a16="http://schemas.microsoft.com/office/drawing/2014/main" xmlns="" id="{57EEAE5A-9755-4744-8CFD-2DF4AA5E90F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59" name="Text Box 3">
          <a:extLst>
            <a:ext uri="{FF2B5EF4-FFF2-40B4-BE49-F238E27FC236}">
              <a16:creationId xmlns:a16="http://schemas.microsoft.com/office/drawing/2014/main" xmlns="" id="{73120BE3-D29F-4C2A-AE7E-43F7DA9739F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60" name="Text Box 3">
          <a:extLst>
            <a:ext uri="{FF2B5EF4-FFF2-40B4-BE49-F238E27FC236}">
              <a16:creationId xmlns:a16="http://schemas.microsoft.com/office/drawing/2014/main" xmlns="" id="{518383E4-1EC2-4CDA-943B-8B7C9FECD3F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61" name="Text Box 3">
          <a:extLst>
            <a:ext uri="{FF2B5EF4-FFF2-40B4-BE49-F238E27FC236}">
              <a16:creationId xmlns:a16="http://schemas.microsoft.com/office/drawing/2014/main" xmlns="" id="{890DFCD6-C3FF-4E1E-8A99-389E917F910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62" name="Text Box 3">
          <a:extLst>
            <a:ext uri="{FF2B5EF4-FFF2-40B4-BE49-F238E27FC236}">
              <a16:creationId xmlns:a16="http://schemas.microsoft.com/office/drawing/2014/main" xmlns="" id="{A1D81D26-9B25-4511-BD88-10468568AA7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63" name="Text Box 3">
          <a:extLst>
            <a:ext uri="{FF2B5EF4-FFF2-40B4-BE49-F238E27FC236}">
              <a16:creationId xmlns:a16="http://schemas.microsoft.com/office/drawing/2014/main" xmlns="" id="{FB68C112-3729-4E30-A352-1F62D99268F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64" name="Text Box 3">
          <a:extLst>
            <a:ext uri="{FF2B5EF4-FFF2-40B4-BE49-F238E27FC236}">
              <a16:creationId xmlns:a16="http://schemas.microsoft.com/office/drawing/2014/main" xmlns="" id="{B9201E1B-6972-4BAF-9035-A0ADDD9EE9F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65" name="Text Box 3">
          <a:extLst>
            <a:ext uri="{FF2B5EF4-FFF2-40B4-BE49-F238E27FC236}">
              <a16:creationId xmlns:a16="http://schemas.microsoft.com/office/drawing/2014/main" xmlns="" id="{37540E3E-E0FE-4A3D-83AD-1E1C2127315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66" name="Text Box 3">
          <a:extLst>
            <a:ext uri="{FF2B5EF4-FFF2-40B4-BE49-F238E27FC236}">
              <a16:creationId xmlns:a16="http://schemas.microsoft.com/office/drawing/2014/main" xmlns="" id="{F0CC9A91-54B6-4791-B8AA-19203AE76D1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67" name="Text Box 3">
          <a:extLst>
            <a:ext uri="{FF2B5EF4-FFF2-40B4-BE49-F238E27FC236}">
              <a16:creationId xmlns:a16="http://schemas.microsoft.com/office/drawing/2014/main" xmlns="" id="{7E75CFF5-8DC9-4B10-A7A0-6C205BD44A8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68" name="Text Box 3">
          <a:extLst>
            <a:ext uri="{FF2B5EF4-FFF2-40B4-BE49-F238E27FC236}">
              <a16:creationId xmlns:a16="http://schemas.microsoft.com/office/drawing/2014/main" xmlns="" id="{B5419D7C-747D-4AB3-AC1A-EDBF5DC5C78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69" name="Text Box 3">
          <a:extLst>
            <a:ext uri="{FF2B5EF4-FFF2-40B4-BE49-F238E27FC236}">
              <a16:creationId xmlns:a16="http://schemas.microsoft.com/office/drawing/2014/main" xmlns="" id="{31397FD6-6503-4434-8594-5B51BFBC8FB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70" name="Text Box 3">
          <a:extLst>
            <a:ext uri="{FF2B5EF4-FFF2-40B4-BE49-F238E27FC236}">
              <a16:creationId xmlns:a16="http://schemas.microsoft.com/office/drawing/2014/main" xmlns="" id="{A4105AF9-57C0-4E62-87E8-AFAB31C1104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71" name="Text Box 3">
          <a:extLst>
            <a:ext uri="{FF2B5EF4-FFF2-40B4-BE49-F238E27FC236}">
              <a16:creationId xmlns:a16="http://schemas.microsoft.com/office/drawing/2014/main" xmlns="" id="{2BAEF607-7293-4090-906F-F3D7A577493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72" name="Text Box 3">
          <a:extLst>
            <a:ext uri="{FF2B5EF4-FFF2-40B4-BE49-F238E27FC236}">
              <a16:creationId xmlns:a16="http://schemas.microsoft.com/office/drawing/2014/main" xmlns="" id="{4D54E690-AA1B-463C-AC1F-EB9B668BB2C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73" name="Text Box 3">
          <a:extLst>
            <a:ext uri="{FF2B5EF4-FFF2-40B4-BE49-F238E27FC236}">
              <a16:creationId xmlns:a16="http://schemas.microsoft.com/office/drawing/2014/main" xmlns="" id="{8356F689-3C23-4849-94FE-F362B87B46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74" name="Text Box 3">
          <a:extLst>
            <a:ext uri="{FF2B5EF4-FFF2-40B4-BE49-F238E27FC236}">
              <a16:creationId xmlns:a16="http://schemas.microsoft.com/office/drawing/2014/main" xmlns="" id="{5AADCEAD-8B81-4819-B1F9-6E4F1E44710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75" name="Text Box 3">
          <a:extLst>
            <a:ext uri="{FF2B5EF4-FFF2-40B4-BE49-F238E27FC236}">
              <a16:creationId xmlns:a16="http://schemas.microsoft.com/office/drawing/2014/main" xmlns="" id="{0F32651C-546B-413A-A493-4B5EEDE528C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76" name="Text Box 3">
          <a:extLst>
            <a:ext uri="{FF2B5EF4-FFF2-40B4-BE49-F238E27FC236}">
              <a16:creationId xmlns:a16="http://schemas.microsoft.com/office/drawing/2014/main" xmlns="" id="{8A4C29C9-7BD6-42E9-9FA0-A1CEF01B765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77" name="Text Box 3">
          <a:extLst>
            <a:ext uri="{FF2B5EF4-FFF2-40B4-BE49-F238E27FC236}">
              <a16:creationId xmlns:a16="http://schemas.microsoft.com/office/drawing/2014/main" xmlns="" id="{3D8FA7A8-52AC-4925-9DFC-C3D13D52F11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78" name="Text Box 3">
          <a:extLst>
            <a:ext uri="{FF2B5EF4-FFF2-40B4-BE49-F238E27FC236}">
              <a16:creationId xmlns:a16="http://schemas.microsoft.com/office/drawing/2014/main" xmlns="" id="{379639C8-5AF3-45CD-ACCB-AE20E6657B8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79" name="Text Box 3">
          <a:extLst>
            <a:ext uri="{FF2B5EF4-FFF2-40B4-BE49-F238E27FC236}">
              <a16:creationId xmlns:a16="http://schemas.microsoft.com/office/drawing/2014/main" xmlns="" id="{45E3B535-6432-4F7A-8F04-B6AC041CD5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80" name="Text Box 3">
          <a:extLst>
            <a:ext uri="{FF2B5EF4-FFF2-40B4-BE49-F238E27FC236}">
              <a16:creationId xmlns:a16="http://schemas.microsoft.com/office/drawing/2014/main" xmlns="" id="{11813688-F964-4B95-9A35-EDCE8AC48CD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81" name="Text Box 3">
          <a:extLst>
            <a:ext uri="{FF2B5EF4-FFF2-40B4-BE49-F238E27FC236}">
              <a16:creationId xmlns:a16="http://schemas.microsoft.com/office/drawing/2014/main" xmlns="" id="{6A1779B3-5DB1-4E87-822B-414E50914DE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82" name="Text Box 3">
          <a:extLst>
            <a:ext uri="{FF2B5EF4-FFF2-40B4-BE49-F238E27FC236}">
              <a16:creationId xmlns:a16="http://schemas.microsoft.com/office/drawing/2014/main" xmlns="" id="{FB3C7009-1B03-4206-BCBC-68D72383A38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83" name="Text Box 3">
          <a:extLst>
            <a:ext uri="{FF2B5EF4-FFF2-40B4-BE49-F238E27FC236}">
              <a16:creationId xmlns:a16="http://schemas.microsoft.com/office/drawing/2014/main" xmlns="" id="{D3DCCBF0-EF89-421F-A1F8-1250EE444C1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84" name="Text Box 3">
          <a:extLst>
            <a:ext uri="{FF2B5EF4-FFF2-40B4-BE49-F238E27FC236}">
              <a16:creationId xmlns:a16="http://schemas.microsoft.com/office/drawing/2014/main" xmlns="" id="{C8524DAF-A18E-4D32-A7D0-1B1F27CA83E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85" name="Text Box 3">
          <a:extLst>
            <a:ext uri="{FF2B5EF4-FFF2-40B4-BE49-F238E27FC236}">
              <a16:creationId xmlns:a16="http://schemas.microsoft.com/office/drawing/2014/main" xmlns="" id="{48002BD9-675F-4508-8D37-A1735945774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86" name="Text Box 3">
          <a:extLst>
            <a:ext uri="{FF2B5EF4-FFF2-40B4-BE49-F238E27FC236}">
              <a16:creationId xmlns:a16="http://schemas.microsoft.com/office/drawing/2014/main" xmlns="" id="{5A799E10-CACD-4AF8-91A0-D0722E82A94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87" name="Text Box 3">
          <a:extLst>
            <a:ext uri="{FF2B5EF4-FFF2-40B4-BE49-F238E27FC236}">
              <a16:creationId xmlns:a16="http://schemas.microsoft.com/office/drawing/2014/main" xmlns="" id="{3D88ADD9-501C-4101-81F2-759DAE4D8C3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88" name="Text Box 3">
          <a:extLst>
            <a:ext uri="{FF2B5EF4-FFF2-40B4-BE49-F238E27FC236}">
              <a16:creationId xmlns:a16="http://schemas.microsoft.com/office/drawing/2014/main" xmlns="" id="{6EC13294-C47D-4D79-B3CC-8410C793736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89" name="Text Box 3">
          <a:extLst>
            <a:ext uri="{FF2B5EF4-FFF2-40B4-BE49-F238E27FC236}">
              <a16:creationId xmlns:a16="http://schemas.microsoft.com/office/drawing/2014/main" xmlns="" id="{0DA185F7-5624-461E-8245-0614D6B5C5D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90" name="Text Box 3">
          <a:extLst>
            <a:ext uri="{FF2B5EF4-FFF2-40B4-BE49-F238E27FC236}">
              <a16:creationId xmlns:a16="http://schemas.microsoft.com/office/drawing/2014/main" xmlns="" id="{553A3DAD-9456-42D8-921A-2C432835DFD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91" name="Text Box 3">
          <a:extLst>
            <a:ext uri="{FF2B5EF4-FFF2-40B4-BE49-F238E27FC236}">
              <a16:creationId xmlns:a16="http://schemas.microsoft.com/office/drawing/2014/main" xmlns="" id="{8C37AE5C-131F-4275-9077-3CEF049E0C5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92" name="Text Box 3">
          <a:extLst>
            <a:ext uri="{FF2B5EF4-FFF2-40B4-BE49-F238E27FC236}">
              <a16:creationId xmlns:a16="http://schemas.microsoft.com/office/drawing/2014/main" xmlns="" id="{35519890-9873-4A6F-BDC0-F567474C657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93" name="Text Box 3">
          <a:extLst>
            <a:ext uri="{FF2B5EF4-FFF2-40B4-BE49-F238E27FC236}">
              <a16:creationId xmlns:a16="http://schemas.microsoft.com/office/drawing/2014/main" xmlns="" id="{704242B8-E852-4A6C-A1D5-BA49176CCEF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94" name="Text Box 3">
          <a:extLst>
            <a:ext uri="{FF2B5EF4-FFF2-40B4-BE49-F238E27FC236}">
              <a16:creationId xmlns:a16="http://schemas.microsoft.com/office/drawing/2014/main" xmlns="" id="{5818E2FF-54F8-487D-884E-AF1E1FDE840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95" name="Text Box 3">
          <a:extLst>
            <a:ext uri="{FF2B5EF4-FFF2-40B4-BE49-F238E27FC236}">
              <a16:creationId xmlns:a16="http://schemas.microsoft.com/office/drawing/2014/main" xmlns="" id="{623972C1-71C3-41AC-B85A-598FD5EF49C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96" name="Text Box 3">
          <a:extLst>
            <a:ext uri="{FF2B5EF4-FFF2-40B4-BE49-F238E27FC236}">
              <a16:creationId xmlns:a16="http://schemas.microsoft.com/office/drawing/2014/main" xmlns="" id="{DDD15264-AB6A-4BA9-BF58-E54627A2BA6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97" name="Text Box 3">
          <a:extLst>
            <a:ext uri="{FF2B5EF4-FFF2-40B4-BE49-F238E27FC236}">
              <a16:creationId xmlns:a16="http://schemas.microsoft.com/office/drawing/2014/main" xmlns="" id="{92CC5EC4-49C7-47B1-9C13-0934A6DEF08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98" name="Text Box 3">
          <a:extLst>
            <a:ext uri="{FF2B5EF4-FFF2-40B4-BE49-F238E27FC236}">
              <a16:creationId xmlns:a16="http://schemas.microsoft.com/office/drawing/2014/main" xmlns="" id="{2EDC1AED-B1C0-448A-B383-10EE3CE6219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599" name="Text Box 3">
          <a:extLst>
            <a:ext uri="{FF2B5EF4-FFF2-40B4-BE49-F238E27FC236}">
              <a16:creationId xmlns:a16="http://schemas.microsoft.com/office/drawing/2014/main" xmlns="" id="{EEC39D67-2B8B-46D6-B4F5-861D89027E1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00" name="Text Box 3">
          <a:extLst>
            <a:ext uri="{FF2B5EF4-FFF2-40B4-BE49-F238E27FC236}">
              <a16:creationId xmlns:a16="http://schemas.microsoft.com/office/drawing/2014/main" xmlns="" id="{9B6CA6F0-5FFA-4023-B57D-44700538FE6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01" name="Text Box 3">
          <a:extLst>
            <a:ext uri="{FF2B5EF4-FFF2-40B4-BE49-F238E27FC236}">
              <a16:creationId xmlns:a16="http://schemas.microsoft.com/office/drawing/2014/main" xmlns="" id="{7D82B0F8-EFDF-4EA3-942B-3E01740D62C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02" name="Text Box 3">
          <a:extLst>
            <a:ext uri="{FF2B5EF4-FFF2-40B4-BE49-F238E27FC236}">
              <a16:creationId xmlns:a16="http://schemas.microsoft.com/office/drawing/2014/main" xmlns="" id="{5768AFE3-A688-418C-A477-173DF7A7B99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03" name="Text Box 3">
          <a:extLst>
            <a:ext uri="{FF2B5EF4-FFF2-40B4-BE49-F238E27FC236}">
              <a16:creationId xmlns:a16="http://schemas.microsoft.com/office/drawing/2014/main" xmlns="" id="{9A720015-DCF4-4FEE-9C54-B1D17A0B46A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04" name="Text Box 3">
          <a:extLst>
            <a:ext uri="{FF2B5EF4-FFF2-40B4-BE49-F238E27FC236}">
              <a16:creationId xmlns:a16="http://schemas.microsoft.com/office/drawing/2014/main" xmlns="" id="{809D8752-28DF-4C7C-BDAE-592BBCE3E36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05" name="Text Box 3">
          <a:extLst>
            <a:ext uri="{FF2B5EF4-FFF2-40B4-BE49-F238E27FC236}">
              <a16:creationId xmlns:a16="http://schemas.microsoft.com/office/drawing/2014/main" xmlns="" id="{BE1FD903-7585-40E3-BF6B-2C199D1C26E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06" name="Text Box 3">
          <a:extLst>
            <a:ext uri="{FF2B5EF4-FFF2-40B4-BE49-F238E27FC236}">
              <a16:creationId xmlns:a16="http://schemas.microsoft.com/office/drawing/2014/main" xmlns="" id="{25956474-0D0D-4D07-97AF-3CD24D8E566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07" name="Text Box 3">
          <a:extLst>
            <a:ext uri="{FF2B5EF4-FFF2-40B4-BE49-F238E27FC236}">
              <a16:creationId xmlns:a16="http://schemas.microsoft.com/office/drawing/2014/main" xmlns="" id="{BA12DD48-E4B2-4C71-ADD0-16246A3C899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08" name="Text Box 3">
          <a:extLst>
            <a:ext uri="{FF2B5EF4-FFF2-40B4-BE49-F238E27FC236}">
              <a16:creationId xmlns:a16="http://schemas.microsoft.com/office/drawing/2014/main" xmlns="" id="{32736A93-D509-488C-A261-636C44283D0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09" name="Text Box 3">
          <a:extLst>
            <a:ext uri="{FF2B5EF4-FFF2-40B4-BE49-F238E27FC236}">
              <a16:creationId xmlns:a16="http://schemas.microsoft.com/office/drawing/2014/main" xmlns="" id="{D981E190-A68F-4FBC-86D6-765B3538D5B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10" name="Text Box 3">
          <a:extLst>
            <a:ext uri="{FF2B5EF4-FFF2-40B4-BE49-F238E27FC236}">
              <a16:creationId xmlns:a16="http://schemas.microsoft.com/office/drawing/2014/main" xmlns="" id="{BCDB7709-6A6D-4333-9E9F-5ADE1E6943E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11" name="Text Box 3">
          <a:extLst>
            <a:ext uri="{FF2B5EF4-FFF2-40B4-BE49-F238E27FC236}">
              <a16:creationId xmlns:a16="http://schemas.microsoft.com/office/drawing/2014/main" xmlns="" id="{214C0C0F-B782-4CB2-93B2-45EAB5B0952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12" name="Text Box 3">
          <a:extLst>
            <a:ext uri="{FF2B5EF4-FFF2-40B4-BE49-F238E27FC236}">
              <a16:creationId xmlns:a16="http://schemas.microsoft.com/office/drawing/2014/main" xmlns="" id="{737AF720-11A2-473D-9F3A-B43E3B385E9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13" name="Text Box 3">
          <a:extLst>
            <a:ext uri="{FF2B5EF4-FFF2-40B4-BE49-F238E27FC236}">
              <a16:creationId xmlns:a16="http://schemas.microsoft.com/office/drawing/2014/main" xmlns="" id="{D84C6A07-F421-405C-A05C-39231C5B4A5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14" name="Text Box 3">
          <a:extLst>
            <a:ext uri="{FF2B5EF4-FFF2-40B4-BE49-F238E27FC236}">
              <a16:creationId xmlns:a16="http://schemas.microsoft.com/office/drawing/2014/main" xmlns="" id="{E103DEFD-2B96-4683-96E1-E4EAB508F72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15" name="Text Box 3">
          <a:extLst>
            <a:ext uri="{FF2B5EF4-FFF2-40B4-BE49-F238E27FC236}">
              <a16:creationId xmlns:a16="http://schemas.microsoft.com/office/drawing/2014/main" xmlns="" id="{DE93D4B3-7A34-4346-9529-D2174782531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16" name="Text Box 3">
          <a:extLst>
            <a:ext uri="{FF2B5EF4-FFF2-40B4-BE49-F238E27FC236}">
              <a16:creationId xmlns:a16="http://schemas.microsoft.com/office/drawing/2014/main" xmlns="" id="{8057B77C-320A-4387-ACC7-137224611B5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17" name="Text Box 3">
          <a:extLst>
            <a:ext uri="{FF2B5EF4-FFF2-40B4-BE49-F238E27FC236}">
              <a16:creationId xmlns:a16="http://schemas.microsoft.com/office/drawing/2014/main" xmlns="" id="{0ECB70FD-4B43-45C9-9962-DEC600D9FEA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18" name="Text Box 3">
          <a:extLst>
            <a:ext uri="{FF2B5EF4-FFF2-40B4-BE49-F238E27FC236}">
              <a16:creationId xmlns:a16="http://schemas.microsoft.com/office/drawing/2014/main" xmlns="" id="{F7395FDD-79B1-4B31-90EA-AE1C8226086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19" name="Text Box 3">
          <a:extLst>
            <a:ext uri="{FF2B5EF4-FFF2-40B4-BE49-F238E27FC236}">
              <a16:creationId xmlns:a16="http://schemas.microsoft.com/office/drawing/2014/main" xmlns="" id="{F01444E7-8A6C-40AE-8BF0-5CB74D59A00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20" name="Text Box 3">
          <a:extLst>
            <a:ext uri="{FF2B5EF4-FFF2-40B4-BE49-F238E27FC236}">
              <a16:creationId xmlns:a16="http://schemas.microsoft.com/office/drawing/2014/main" xmlns="" id="{01FC156A-45FC-4D30-A9E6-D850971241C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21" name="Text Box 3">
          <a:extLst>
            <a:ext uri="{FF2B5EF4-FFF2-40B4-BE49-F238E27FC236}">
              <a16:creationId xmlns:a16="http://schemas.microsoft.com/office/drawing/2014/main" xmlns="" id="{B30156EB-B82E-4A1E-8FA7-D5955FB1D70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22" name="Text Box 3">
          <a:extLst>
            <a:ext uri="{FF2B5EF4-FFF2-40B4-BE49-F238E27FC236}">
              <a16:creationId xmlns:a16="http://schemas.microsoft.com/office/drawing/2014/main" xmlns="" id="{192ABD4C-ACD5-4097-AD87-229CFB99A18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23" name="Text Box 3">
          <a:extLst>
            <a:ext uri="{FF2B5EF4-FFF2-40B4-BE49-F238E27FC236}">
              <a16:creationId xmlns:a16="http://schemas.microsoft.com/office/drawing/2014/main" xmlns="" id="{79EF9C3D-D98C-4938-B45F-00613396D33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24" name="Text Box 3">
          <a:extLst>
            <a:ext uri="{FF2B5EF4-FFF2-40B4-BE49-F238E27FC236}">
              <a16:creationId xmlns:a16="http://schemas.microsoft.com/office/drawing/2014/main" xmlns="" id="{D6FC1620-6BE5-4D40-B967-9788FF9666F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25" name="Text Box 3">
          <a:extLst>
            <a:ext uri="{FF2B5EF4-FFF2-40B4-BE49-F238E27FC236}">
              <a16:creationId xmlns:a16="http://schemas.microsoft.com/office/drawing/2014/main" xmlns="" id="{7E99AB75-6C21-4713-83DE-4C3EB344813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26" name="Text Box 3">
          <a:extLst>
            <a:ext uri="{FF2B5EF4-FFF2-40B4-BE49-F238E27FC236}">
              <a16:creationId xmlns:a16="http://schemas.microsoft.com/office/drawing/2014/main" xmlns="" id="{7D5F5C65-C4EF-42E8-B133-A9028EABCCB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27" name="Text Box 3">
          <a:extLst>
            <a:ext uri="{FF2B5EF4-FFF2-40B4-BE49-F238E27FC236}">
              <a16:creationId xmlns:a16="http://schemas.microsoft.com/office/drawing/2014/main" xmlns="" id="{E56A063C-8642-4F00-995C-3FEB4F8BD5F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28" name="Text Box 3">
          <a:extLst>
            <a:ext uri="{FF2B5EF4-FFF2-40B4-BE49-F238E27FC236}">
              <a16:creationId xmlns:a16="http://schemas.microsoft.com/office/drawing/2014/main" xmlns="" id="{6F726705-F78D-48BD-B803-E506B049A2A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29" name="Text Box 3">
          <a:extLst>
            <a:ext uri="{FF2B5EF4-FFF2-40B4-BE49-F238E27FC236}">
              <a16:creationId xmlns:a16="http://schemas.microsoft.com/office/drawing/2014/main" xmlns="" id="{0A0C1A58-9F52-4EA5-AC4E-E0316D280FB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30" name="Text Box 3">
          <a:extLst>
            <a:ext uri="{FF2B5EF4-FFF2-40B4-BE49-F238E27FC236}">
              <a16:creationId xmlns:a16="http://schemas.microsoft.com/office/drawing/2014/main" xmlns="" id="{24EDF599-BBFF-4A84-AA73-EC9383CDA5E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31" name="Text Box 3">
          <a:extLst>
            <a:ext uri="{FF2B5EF4-FFF2-40B4-BE49-F238E27FC236}">
              <a16:creationId xmlns:a16="http://schemas.microsoft.com/office/drawing/2014/main" xmlns="" id="{B212CC17-F643-48AD-ACE5-C336959277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32" name="Text Box 3">
          <a:extLst>
            <a:ext uri="{FF2B5EF4-FFF2-40B4-BE49-F238E27FC236}">
              <a16:creationId xmlns:a16="http://schemas.microsoft.com/office/drawing/2014/main" xmlns="" id="{0CE67BA1-9611-4564-85F3-10BBA701489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33" name="Text Box 3">
          <a:extLst>
            <a:ext uri="{FF2B5EF4-FFF2-40B4-BE49-F238E27FC236}">
              <a16:creationId xmlns:a16="http://schemas.microsoft.com/office/drawing/2014/main" xmlns="" id="{2232D980-B8ED-4D39-A96D-090EBD45F3E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34" name="Text Box 3">
          <a:extLst>
            <a:ext uri="{FF2B5EF4-FFF2-40B4-BE49-F238E27FC236}">
              <a16:creationId xmlns:a16="http://schemas.microsoft.com/office/drawing/2014/main" xmlns="" id="{678425F0-540F-4947-917B-05A408B35E9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35" name="Text Box 3">
          <a:extLst>
            <a:ext uri="{FF2B5EF4-FFF2-40B4-BE49-F238E27FC236}">
              <a16:creationId xmlns:a16="http://schemas.microsoft.com/office/drawing/2014/main" xmlns="" id="{C00A1A3F-4229-496E-81C6-786179516F7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36" name="Text Box 3">
          <a:extLst>
            <a:ext uri="{FF2B5EF4-FFF2-40B4-BE49-F238E27FC236}">
              <a16:creationId xmlns:a16="http://schemas.microsoft.com/office/drawing/2014/main" xmlns="" id="{02CC75D3-520F-4620-A4B5-EF7BA1587E1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37" name="Text Box 3">
          <a:extLst>
            <a:ext uri="{FF2B5EF4-FFF2-40B4-BE49-F238E27FC236}">
              <a16:creationId xmlns:a16="http://schemas.microsoft.com/office/drawing/2014/main" xmlns="" id="{2FE60A82-0478-4554-B565-7F8A2409774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38" name="Text Box 3">
          <a:extLst>
            <a:ext uri="{FF2B5EF4-FFF2-40B4-BE49-F238E27FC236}">
              <a16:creationId xmlns:a16="http://schemas.microsoft.com/office/drawing/2014/main" xmlns="" id="{2AC1B02B-7326-4AEF-9207-42B5B121799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39" name="Text Box 3">
          <a:extLst>
            <a:ext uri="{FF2B5EF4-FFF2-40B4-BE49-F238E27FC236}">
              <a16:creationId xmlns:a16="http://schemas.microsoft.com/office/drawing/2014/main" xmlns="" id="{7AB57273-4B70-4C24-99DB-8F8E6582B30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40" name="Text Box 3">
          <a:extLst>
            <a:ext uri="{FF2B5EF4-FFF2-40B4-BE49-F238E27FC236}">
              <a16:creationId xmlns:a16="http://schemas.microsoft.com/office/drawing/2014/main" xmlns="" id="{64C0F052-D8AF-4E35-AE8E-42B69A2518E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41" name="Text Box 3">
          <a:extLst>
            <a:ext uri="{FF2B5EF4-FFF2-40B4-BE49-F238E27FC236}">
              <a16:creationId xmlns:a16="http://schemas.microsoft.com/office/drawing/2014/main" xmlns="" id="{3FEC04EA-1FD1-4996-9F90-4D5D18564B18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42" name="Text Box 3">
          <a:extLst>
            <a:ext uri="{FF2B5EF4-FFF2-40B4-BE49-F238E27FC236}">
              <a16:creationId xmlns:a16="http://schemas.microsoft.com/office/drawing/2014/main" xmlns="" id="{08C29AFE-0745-48A9-B8BA-61D4EF7A480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43" name="Text Box 3">
          <a:extLst>
            <a:ext uri="{FF2B5EF4-FFF2-40B4-BE49-F238E27FC236}">
              <a16:creationId xmlns:a16="http://schemas.microsoft.com/office/drawing/2014/main" xmlns="" id="{8CE9A50E-A013-4CD5-9BED-9F847E653FE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44" name="Text Box 3">
          <a:extLst>
            <a:ext uri="{FF2B5EF4-FFF2-40B4-BE49-F238E27FC236}">
              <a16:creationId xmlns:a16="http://schemas.microsoft.com/office/drawing/2014/main" xmlns="" id="{40838F5B-E768-448A-AA92-36F8D6D4177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45" name="Text Box 3">
          <a:extLst>
            <a:ext uri="{FF2B5EF4-FFF2-40B4-BE49-F238E27FC236}">
              <a16:creationId xmlns:a16="http://schemas.microsoft.com/office/drawing/2014/main" xmlns="" id="{DBB1845B-9203-4882-92A0-C534AA06263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46" name="Text Box 3">
          <a:extLst>
            <a:ext uri="{FF2B5EF4-FFF2-40B4-BE49-F238E27FC236}">
              <a16:creationId xmlns:a16="http://schemas.microsoft.com/office/drawing/2014/main" xmlns="" id="{53E55CFF-F7D9-4442-A236-10D7D5F7DA5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47" name="Text Box 3">
          <a:extLst>
            <a:ext uri="{FF2B5EF4-FFF2-40B4-BE49-F238E27FC236}">
              <a16:creationId xmlns:a16="http://schemas.microsoft.com/office/drawing/2014/main" xmlns="" id="{835B86F9-33A3-44D6-9D2B-DF52C7D89AB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48" name="Text Box 3">
          <a:extLst>
            <a:ext uri="{FF2B5EF4-FFF2-40B4-BE49-F238E27FC236}">
              <a16:creationId xmlns:a16="http://schemas.microsoft.com/office/drawing/2014/main" xmlns="" id="{289A07D3-5133-4010-9DF4-13697825F6D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49" name="Text Box 3">
          <a:extLst>
            <a:ext uri="{FF2B5EF4-FFF2-40B4-BE49-F238E27FC236}">
              <a16:creationId xmlns:a16="http://schemas.microsoft.com/office/drawing/2014/main" xmlns="" id="{79F5E0DE-0F8F-4977-A097-E20C66B4DE3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50" name="Text Box 3">
          <a:extLst>
            <a:ext uri="{FF2B5EF4-FFF2-40B4-BE49-F238E27FC236}">
              <a16:creationId xmlns:a16="http://schemas.microsoft.com/office/drawing/2014/main" xmlns="" id="{66C79B6A-23B7-4639-8E12-BA3790328FE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51" name="Text Box 3">
          <a:extLst>
            <a:ext uri="{FF2B5EF4-FFF2-40B4-BE49-F238E27FC236}">
              <a16:creationId xmlns:a16="http://schemas.microsoft.com/office/drawing/2014/main" xmlns="" id="{31BB5BFF-6B7A-44BE-ABD5-4F44682EF2C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52" name="Text Box 3">
          <a:extLst>
            <a:ext uri="{FF2B5EF4-FFF2-40B4-BE49-F238E27FC236}">
              <a16:creationId xmlns:a16="http://schemas.microsoft.com/office/drawing/2014/main" xmlns="" id="{055CCB86-41D6-4D1D-9BA3-42BA046EA4E0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53" name="Text Box 3">
          <a:extLst>
            <a:ext uri="{FF2B5EF4-FFF2-40B4-BE49-F238E27FC236}">
              <a16:creationId xmlns:a16="http://schemas.microsoft.com/office/drawing/2014/main" xmlns="" id="{28802429-36E2-4536-8FFE-5DC3DB739A3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54" name="Text Box 3">
          <a:extLst>
            <a:ext uri="{FF2B5EF4-FFF2-40B4-BE49-F238E27FC236}">
              <a16:creationId xmlns:a16="http://schemas.microsoft.com/office/drawing/2014/main" xmlns="" id="{E44CD7D7-597D-4A9F-A1E4-186549146DA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55" name="Text Box 3">
          <a:extLst>
            <a:ext uri="{FF2B5EF4-FFF2-40B4-BE49-F238E27FC236}">
              <a16:creationId xmlns:a16="http://schemas.microsoft.com/office/drawing/2014/main" xmlns="" id="{CFCCB561-CB06-452D-8BB8-A9AABD34909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56" name="Text Box 3">
          <a:extLst>
            <a:ext uri="{FF2B5EF4-FFF2-40B4-BE49-F238E27FC236}">
              <a16:creationId xmlns:a16="http://schemas.microsoft.com/office/drawing/2014/main" xmlns="" id="{CDE14592-0BCB-48EC-BD04-8FAA5D1495C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57" name="Text Box 3">
          <a:extLst>
            <a:ext uri="{FF2B5EF4-FFF2-40B4-BE49-F238E27FC236}">
              <a16:creationId xmlns:a16="http://schemas.microsoft.com/office/drawing/2014/main" xmlns="" id="{0ADF4C68-A96A-4F93-8FFD-9450BE1F352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58" name="Text Box 3">
          <a:extLst>
            <a:ext uri="{FF2B5EF4-FFF2-40B4-BE49-F238E27FC236}">
              <a16:creationId xmlns:a16="http://schemas.microsoft.com/office/drawing/2014/main" xmlns="" id="{AE4C94AB-3D24-4B57-8C07-0EA8010EC11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59" name="Text Box 3">
          <a:extLst>
            <a:ext uri="{FF2B5EF4-FFF2-40B4-BE49-F238E27FC236}">
              <a16:creationId xmlns:a16="http://schemas.microsoft.com/office/drawing/2014/main" xmlns="" id="{B0B2C7E9-1A70-47D1-B0CA-866CA40B5B0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60" name="Text Box 3">
          <a:extLst>
            <a:ext uri="{FF2B5EF4-FFF2-40B4-BE49-F238E27FC236}">
              <a16:creationId xmlns:a16="http://schemas.microsoft.com/office/drawing/2014/main" xmlns="" id="{93D579E5-1DE3-4305-A12D-C1A65031D3F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61" name="Text Box 3">
          <a:extLst>
            <a:ext uri="{FF2B5EF4-FFF2-40B4-BE49-F238E27FC236}">
              <a16:creationId xmlns:a16="http://schemas.microsoft.com/office/drawing/2014/main" xmlns="" id="{9847CD5C-1691-4382-94FB-12CA17282C0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62" name="Text Box 3">
          <a:extLst>
            <a:ext uri="{FF2B5EF4-FFF2-40B4-BE49-F238E27FC236}">
              <a16:creationId xmlns:a16="http://schemas.microsoft.com/office/drawing/2014/main" xmlns="" id="{2E1C87D3-F8FF-4A20-A061-A9C0F1012E5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63" name="Text Box 3">
          <a:extLst>
            <a:ext uri="{FF2B5EF4-FFF2-40B4-BE49-F238E27FC236}">
              <a16:creationId xmlns:a16="http://schemas.microsoft.com/office/drawing/2014/main" xmlns="" id="{AB01887D-A90F-4B2C-ACE7-F52E62C781A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64" name="Text Box 3">
          <a:extLst>
            <a:ext uri="{FF2B5EF4-FFF2-40B4-BE49-F238E27FC236}">
              <a16:creationId xmlns:a16="http://schemas.microsoft.com/office/drawing/2014/main" xmlns="" id="{55BB297E-A376-4E33-AC06-77177381BCE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65" name="Text Box 3">
          <a:extLst>
            <a:ext uri="{FF2B5EF4-FFF2-40B4-BE49-F238E27FC236}">
              <a16:creationId xmlns:a16="http://schemas.microsoft.com/office/drawing/2014/main" xmlns="" id="{9AC3C76F-69BE-49AE-B9DE-9571C8E322A5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66" name="Text Box 3">
          <a:extLst>
            <a:ext uri="{FF2B5EF4-FFF2-40B4-BE49-F238E27FC236}">
              <a16:creationId xmlns:a16="http://schemas.microsoft.com/office/drawing/2014/main" xmlns="" id="{F865D88C-E120-4F15-BC72-EC8AAF6B9A8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67" name="Text Box 3">
          <a:extLst>
            <a:ext uri="{FF2B5EF4-FFF2-40B4-BE49-F238E27FC236}">
              <a16:creationId xmlns:a16="http://schemas.microsoft.com/office/drawing/2014/main" xmlns="" id="{76BCFB00-2B37-41B7-8E92-942F3A9F7513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68" name="Text Box 3">
          <a:extLst>
            <a:ext uri="{FF2B5EF4-FFF2-40B4-BE49-F238E27FC236}">
              <a16:creationId xmlns:a16="http://schemas.microsoft.com/office/drawing/2014/main" xmlns="" id="{AECBFD26-74C4-4958-BDFF-324D371694F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69" name="Text Box 3">
          <a:extLst>
            <a:ext uri="{FF2B5EF4-FFF2-40B4-BE49-F238E27FC236}">
              <a16:creationId xmlns:a16="http://schemas.microsoft.com/office/drawing/2014/main" xmlns="" id="{CEBA6A1E-7B17-4759-A875-1ACCAE81382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70" name="Text Box 3">
          <a:extLst>
            <a:ext uri="{FF2B5EF4-FFF2-40B4-BE49-F238E27FC236}">
              <a16:creationId xmlns:a16="http://schemas.microsoft.com/office/drawing/2014/main" xmlns="" id="{B249412D-C2C9-4B6E-B2EA-0870A7A31EC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71" name="Text Box 3">
          <a:extLst>
            <a:ext uri="{FF2B5EF4-FFF2-40B4-BE49-F238E27FC236}">
              <a16:creationId xmlns:a16="http://schemas.microsoft.com/office/drawing/2014/main" xmlns="" id="{26F056D3-6BED-4F0C-AC70-7E9A56FEB6F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72" name="Text Box 3">
          <a:extLst>
            <a:ext uri="{FF2B5EF4-FFF2-40B4-BE49-F238E27FC236}">
              <a16:creationId xmlns:a16="http://schemas.microsoft.com/office/drawing/2014/main" xmlns="" id="{450E424C-297F-4D9E-B1E8-94705BA01C0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73" name="Text Box 3">
          <a:extLst>
            <a:ext uri="{FF2B5EF4-FFF2-40B4-BE49-F238E27FC236}">
              <a16:creationId xmlns:a16="http://schemas.microsoft.com/office/drawing/2014/main" xmlns="" id="{29011340-B817-4252-A95E-8F9CCD5580A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74" name="Text Box 3">
          <a:extLst>
            <a:ext uri="{FF2B5EF4-FFF2-40B4-BE49-F238E27FC236}">
              <a16:creationId xmlns:a16="http://schemas.microsoft.com/office/drawing/2014/main" xmlns="" id="{A9574E69-0C8E-4AE7-99C0-1E140AFC72D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75" name="Text Box 3">
          <a:extLst>
            <a:ext uri="{FF2B5EF4-FFF2-40B4-BE49-F238E27FC236}">
              <a16:creationId xmlns:a16="http://schemas.microsoft.com/office/drawing/2014/main" xmlns="" id="{1858E248-C8A1-447B-A5DD-7E8CAFE20042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76" name="Text Box 3">
          <a:extLst>
            <a:ext uri="{FF2B5EF4-FFF2-40B4-BE49-F238E27FC236}">
              <a16:creationId xmlns:a16="http://schemas.microsoft.com/office/drawing/2014/main" xmlns="" id="{E1667F6A-B0F0-4FD1-A01C-E0923A7448FE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77" name="Text Box 3">
          <a:extLst>
            <a:ext uri="{FF2B5EF4-FFF2-40B4-BE49-F238E27FC236}">
              <a16:creationId xmlns:a16="http://schemas.microsoft.com/office/drawing/2014/main" xmlns="" id="{3B12BC67-7031-4BDA-956D-DB94B3B4C65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78" name="Text Box 3">
          <a:extLst>
            <a:ext uri="{FF2B5EF4-FFF2-40B4-BE49-F238E27FC236}">
              <a16:creationId xmlns:a16="http://schemas.microsoft.com/office/drawing/2014/main" xmlns="" id="{607CB59D-266C-42E5-9ADC-263D5D07CFB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79" name="Text Box 3">
          <a:extLst>
            <a:ext uri="{FF2B5EF4-FFF2-40B4-BE49-F238E27FC236}">
              <a16:creationId xmlns:a16="http://schemas.microsoft.com/office/drawing/2014/main" xmlns="" id="{7B5FF337-5101-4A84-8A9E-F25A04027DAB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80" name="Text Box 3">
          <a:extLst>
            <a:ext uri="{FF2B5EF4-FFF2-40B4-BE49-F238E27FC236}">
              <a16:creationId xmlns:a16="http://schemas.microsoft.com/office/drawing/2014/main" xmlns="" id="{23DF34E3-C2D3-4DB2-A2FD-25394920BBF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81" name="Text Box 3">
          <a:extLst>
            <a:ext uri="{FF2B5EF4-FFF2-40B4-BE49-F238E27FC236}">
              <a16:creationId xmlns:a16="http://schemas.microsoft.com/office/drawing/2014/main" xmlns="" id="{76DB4565-75E8-4DB1-8109-1D5E511C5296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82" name="Text Box 3">
          <a:extLst>
            <a:ext uri="{FF2B5EF4-FFF2-40B4-BE49-F238E27FC236}">
              <a16:creationId xmlns:a16="http://schemas.microsoft.com/office/drawing/2014/main" xmlns="" id="{2215D87A-B155-4236-83F9-B0413D0E86C1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83" name="Text Box 3">
          <a:extLst>
            <a:ext uri="{FF2B5EF4-FFF2-40B4-BE49-F238E27FC236}">
              <a16:creationId xmlns:a16="http://schemas.microsoft.com/office/drawing/2014/main" xmlns="" id="{579DCAF5-5852-480C-BC44-5232EE36D1EC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84" name="Text Box 3">
          <a:extLst>
            <a:ext uri="{FF2B5EF4-FFF2-40B4-BE49-F238E27FC236}">
              <a16:creationId xmlns:a16="http://schemas.microsoft.com/office/drawing/2014/main" xmlns="" id="{2E569E41-797A-4B71-9E63-7AE9F6C1B87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85" name="Text Box 3">
          <a:extLst>
            <a:ext uri="{FF2B5EF4-FFF2-40B4-BE49-F238E27FC236}">
              <a16:creationId xmlns:a16="http://schemas.microsoft.com/office/drawing/2014/main" xmlns="" id="{7DA579F1-4A9E-4C9E-9858-2FF4A036F76D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86" name="Text Box 3">
          <a:extLst>
            <a:ext uri="{FF2B5EF4-FFF2-40B4-BE49-F238E27FC236}">
              <a16:creationId xmlns:a16="http://schemas.microsoft.com/office/drawing/2014/main" xmlns="" id="{84B6AA1B-C602-4879-965A-CA65AAC18664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87" name="Text Box 3">
          <a:extLst>
            <a:ext uri="{FF2B5EF4-FFF2-40B4-BE49-F238E27FC236}">
              <a16:creationId xmlns:a16="http://schemas.microsoft.com/office/drawing/2014/main" xmlns="" id="{B7106188-23D7-431E-AA3E-49F4982C262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88" name="Text Box 3">
          <a:extLst>
            <a:ext uri="{FF2B5EF4-FFF2-40B4-BE49-F238E27FC236}">
              <a16:creationId xmlns:a16="http://schemas.microsoft.com/office/drawing/2014/main" xmlns="" id="{93C0408A-20AF-45AE-9B3F-AACE1CC9878A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89" name="Text Box 3">
          <a:extLst>
            <a:ext uri="{FF2B5EF4-FFF2-40B4-BE49-F238E27FC236}">
              <a16:creationId xmlns:a16="http://schemas.microsoft.com/office/drawing/2014/main" xmlns="" id="{92A746BE-99B0-4C6C-BA5D-2DEF50D82867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90" name="Text Box 3">
          <a:extLst>
            <a:ext uri="{FF2B5EF4-FFF2-40B4-BE49-F238E27FC236}">
              <a16:creationId xmlns:a16="http://schemas.microsoft.com/office/drawing/2014/main" xmlns="" id="{246B5EE1-15D4-462D-9B4C-1C6298A61109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645</xdr:row>
      <xdr:rowOff>0</xdr:rowOff>
    </xdr:from>
    <xdr:ext cx="563880" cy="293671"/>
    <xdr:sp macro="" textlink="">
      <xdr:nvSpPr>
        <xdr:cNvPr id="6691" name="Text Box 3">
          <a:extLst>
            <a:ext uri="{FF2B5EF4-FFF2-40B4-BE49-F238E27FC236}">
              <a16:creationId xmlns:a16="http://schemas.microsoft.com/office/drawing/2014/main" xmlns="" id="{E29D4C1C-FBC3-4BB8-B086-7469C8098F5F}"/>
            </a:ext>
          </a:extLst>
        </xdr:cNvPr>
        <xdr:cNvSpPr txBox="1">
          <a:spLocks noChangeArrowheads="1"/>
        </xdr:cNvSpPr>
      </xdr:nvSpPr>
      <xdr:spPr bwMode="auto">
        <a:xfrm>
          <a:off x="6507079" y="182609289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692" name="Text Box 3">
          <a:extLst>
            <a:ext uri="{FF2B5EF4-FFF2-40B4-BE49-F238E27FC236}">
              <a16:creationId xmlns:a16="http://schemas.microsoft.com/office/drawing/2014/main" xmlns="" id="{62D6EBAB-64D2-47D6-B1BF-8F88BC0ADE1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693" name="Text Box 3">
          <a:extLst>
            <a:ext uri="{FF2B5EF4-FFF2-40B4-BE49-F238E27FC236}">
              <a16:creationId xmlns:a16="http://schemas.microsoft.com/office/drawing/2014/main" xmlns="" id="{FF110DD5-7AAD-457D-A6C2-CBB104443D4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694" name="Text Box 3">
          <a:extLst>
            <a:ext uri="{FF2B5EF4-FFF2-40B4-BE49-F238E27FC236}">
              <a16:creationId xmlns:a16="http://schemas.microsoft.com/office/drawing/2014/main" xmlns="" id="{3FBE60B9-5D84-4C3D-80E7-09D89DE18AB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695" name="Text Box 3">
          <a:extLst>
            <a:ext uri="{FF2B5EF4-FFF2-40B4-BE49-F238E27FC236}">
              <a16:creationId xmlns:a16="http://schemas.microsoft.com/office/drawing/2014/main" xmlns="" id="{FF46209C-F5F4-4E3E-9861-A7FB87B2CB7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696" name="Text Box 3">
          <a:extLst>
            <a:ext uri="{FF2B5EF4-FFF2-40B4-BE49-F238E27FC236}">
              <a16:creationId xmlns:a16="http://schemas.microsoft.com/office/drawing/2014/main" xmlns="" id="{4175C60A-B56D-4C38-92CC-85EA569EBF3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697" name="Text Box 3">
          <a:extLst>
            <a:ext uri="{FF2B5EF4-FFF2-40B4-BE49-F238E27FC236}">
              <a16:creationId xmlns:a16="http://schemas.microsoft.com/office/drawing/2014/main" xmlns="" id="{A72A02A0-76F9-4299-B4AD-47C9123D4B9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698" name="Text Box 3">
          <a:extLst>
            <a:ext uri="{FF2B5EF4-FFF2-40B4-BE49-F238E27FC236}">
              <a16:creationId xmlns:a16="http://schemas.microsoft.com/office/drawing/2014/main" xmlns="" id="{3B2CA620-1B62-4908-B95A-C83987F2A76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699" name="Text Box 3">
          <a:extLst>
            <a:ext uri="{FF2B5EF4-FFF2-40B4-BE49-F238E27FC236}">
              <a16:creationId xmlns:a16="http://schemas.microsoft.com/office/drawing/2014/main" xmlns="" id="{882492EC-0182-44AF-AE64-B53AF8EFDDE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00" name="Text Box 3">
          <a:extLst>
            <a:ext uri="{FF2B5EF4-FFF2-40B4-BE49-F238E27FC236}">
              <a16:creationId xmlns:a16="http://schemas.microsoft.com/office/drawing/2014/main" xmlns="" id="{7357FDA0-C4B8-46EF-8DB6-2C95992FF6C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01" name="Text Box 3">
          <a:extLst>
            <a:ext uri="{FF2B5EF4-FFF2-40B4-BE49-F238E27FC236}">
              <a16:creationId xmlns:a16="http://schemas.microsoft.com/office/drawing/2014/main" xmlns="" id="{1F4B230A-0768-440F-9E66-F25FD6509F1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02" name="Text Box 3">
          <a:extLst>
            <a:ext uri="{FF2B5EF4-FFF2-40B4-BE49-F238E27FC236}">
              <a16:creationId xmlns:a16="http://schemas.microsoft.com/office/drawing/2014/main" xmlns="" id="{FB67578F-8D41-49A5-8845-D7C03E03E46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03" name="Text Box 3">
          <a:extLst>
            <a:ext uri="{FF2B5EF4-FFF2-40B4-BE49-F238E27FC236}">
              <a16:creationId xmlns:a16="http://schemas.microsoft.com/office/drawing/2014/main" xmlns="" id="{F9708DE8-A299-451D-89DB-5D44914F94C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04" name="Text Box 3">
          <a:extLst>
            <a:ext uri="{FF2B5EF4-FFF2-40B4-BE49-F238E27FC236}">
              <a16:creationId xmlns:a16="http://schemas.microsoft.com/office/drawing/2014/main" xmlns="" id="{23955B61-C92C-4E60-97DB-E1E229D16AA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05" name="Text Box 3">
          <a:extLst>
            <a:ext uri="{FF2B5EF4-FFF2-40B4-BE49-F238E27FC236}">
              <a16:creationId xmlns:a16="http://schemas.microsoft.com/office/drawing/2014/main" xmlns="" id="{0C7DECD2-8BD7-4DA5-94E1-E6F39C3DF54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06" name="Text Box 3">
          <a:extLst>
            <a:ext uri="{FF2B5EF4-FFF2-40B4-BE49-F238E27FC236}">
              <a16:creationId xmlns:a16="http://schemas.microsoft.com/office/drawing/2014/main" xmlns="" id="{D6FF2412-61BF-45A2-AF49-611F32598E3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07" name="Text Box 3">
          <a:extLst>
            <a:ext uri="{FF2B5EF4-FFF2-40B4-BE49-F238E27FC236}">
              <a16:creationId xmlns:a16="http://schemas.microsoft.com/office/drawing/2014/main" xmlns="" id="{803EE522-D402-4045-B23F-F8A7E30A558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08" name="Text Box 3">
          <a:extLst>
            <a:ext uri="{FF2B5EF4-FFF2-40B4-BE49-F238E27FC236}">
              <a16:creationId xmlns:a16="http://schemas.microsoft.com/office/drawing/2014/main" xmlns="" id="{98F08773-96A2-42BD-A5AF-1DEE0520359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09" name="Text Box 3">
          <a:extLst>
            <a:ext uri="{FF2B5EF4-FFF2-40B4-BE49-F238E27FC236}">
              <a16:creationId xmlns:a16="http://schemas.microsoft.com/office/drawing/2014/main" xmlns="" id="{294818E3-5A80-4832-BFBB-B7A798446CE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10" name="Text Box 3">
          <a:extLst>
            <a:ext uri="{FF2B5EF4-FFF2-40B4-BE49-F238E27FC236}">
              <a16:creationId xmlns:a16="http://schemas.microsoft.com/office/drawing/2014/main" xmlns="" id="{4D206F3F-D1F3-44AE-B3A9-C01270EEA21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11" name="Text Box 3">
          <a:extLst>
            <a:ext uri="{FF2B5EF4-FFF2-40B4-BE49-F238E27FC236}">
              <a16:creationId xmlns:a16="http://schemas.microsoft.com/office/drawing/2014/main" xmlns="" id="{EE82BA01-2EEE-4DEC-B563-9A651A00A01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12" name="Text Box 3">
          <a:extLst>
            <a:ext uri="{FF2B5EF4-FFF2-40B4-BE49-F238E27FC236}">
              <a16:creationId xmlns:a16="http://schemas.microsoft.com/office/drawing/2014/main" xmlns="" id="{B73E83C4-3643-46B1-A837-843A36A464D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13" name="Text Box 3">
          <a:extLst>
            <a:ext uri="{FF2B5EF4-FFF2-40B4-BE49-F238E27FC236}">
              <a16:creationId xmlns:a16="http://schemas.microsoft.com/office/drawing/2014/main" xmlns="" id="{89A7D5EA-EEB3-40C7-BCE8-6F39F82636F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14" name="Text Box 3">
          <a:extLst>
            <a:ext uri="{FF2B5EF4-FFF2-40B4-BE49-F238E27FC236}">
              <a16:creationId xmlns:a16="http://schemas.microsoft.com/office/drawing/2014/main" xmlns="" id="{03FD3EB7-26C1-4D18-9431-B43E37802BC8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15" name="Text Box 3">
          <a:extLst>
            <a:ext uri="{FF2B5EF4-FFF2-40B4-BE49-F238E27FC236}">
              <a16:creationId xmlns:a16="http://schemas.microsoft.com/office/drawing/2014/main" xmlns="" id="{F26099F5-64F7-4922-B24A-7EEA20F2B329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16" name="Text Box 3">
          <a:extLst>
            <a:ext uri="{FF2B5EF4-FFF2-40B4-BE49-F238E27FC236}">
              <a16:creationId xmlns:a16="http://schemas.microsoft.com/office/drawing/2014/main" xmlns="" id="{A6C16297-06CD-4AD5-B29B-7E35F624D82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17" name="Text Box 3">
          <a:extLst>
            <a:ext uri="{FF2B5EF4-FFF2-40B4-BE49-F238E27FC236}">
              <a16:creationId xmlns:a16="http://schemas.microsoft.com/office/drawing/2014/main" xmlns="" id="{D95EB01E-62A7-4147-8A31-96347C923B4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18" name="Text Box 3">
          <a:extLst>
            <a:ext uri="{FF2B5EF4-FFF2-40B4-BE49-F238E27FC236}">
              <a16:creationId xmlns:a16="http://schemas.microsoft.com/office/drawing/2014/main" xmlns="" id="{6DC6855A-F2E2-4BC8-8806-F99855A55EC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19" name="Text Box 3">
          <a:extLst>
            <a:ext uri="{FF2B5EF4-FFF2-40B4-BE49-F238E27FC236}">
              <a16:creationId xmlns:a16="http://schemas.microsoft.com/office/drawing/2014/main" xmlns="" id="{1BAD6479-9FE5-43EF-BEEE-715C22E85A8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20" name="Text Box 3">
          <a:extLst>
            <a:ext uri="{FF2B5EF4-FFF2-40B4-BE49-F238E27FC236}">
              <a16:creationId xmlns:a16="http://schemas.microsoft.com/office/drawing/2014/main" xmlns="" id="{A5E4F3A5-284C-494C-9715-70543C97032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21" name="Text Box 3">
          <a:extLst>
            <a:ext uri="{FF2B5EF4-FFF2-40B4-BE49-F238E27FC236}">
              <a16:creationId xmlns:a16="http://schemas.microsoft.com/office/drawing/2014/main" xmlns="" id="{6F81FF46-806E-4BCD-975D-537992A2385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22" name="Text Box 3">
          <a:extLst>
            <a:ext uri="{FF2B5EF4-FFF2-40B4-BE49-F238E27FC236}">
              <a16:creationId xmlns:a16="http://schemas.microsoft.com/office/drawing/2014/main" xmlns="" id="{991F9E39-EF06-478E-BBAC-9A876D17379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23" name="Text Box 3">
          <a:extLst>
            <a:ext uri="{FF2B5EF4-FFF2-40B4-BE49-F238E27FC236}">
              <a16:creationId xmlns:a16="http://schemas.microsoft.com/office/drawing/2014/main" xmlns="" id="{B5D06734-56E8-4580-A3CA-FD098983827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24" name="Text Box 3">
          <a:extLst>
            <a:ext uri="{FF2B5EF4-FFF2-40B4-BE49-F238E27FC236}">
              <a16:creationId xmlns:a16="http://schemas.microsoft.com/office/drawing/2014/main" xmlns="" id="{F32D99AA-7BC3-48AA-BB26-D535E54B2676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25" name="Text Box 3">
          <a:extLst>
            <a:ext uri="{FF2B5EF4-FFF2-40B4-BE49-F238E27FC236}">
              <a16:creationId xmlns:a16="http://schemas.microsoft.com/office/drawing/2014/main" xmlns="" id="{30017AC4-CFB5-4FB7-A1AA-94D77B4E3496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26" name="Text Box 3">
          <a:extLst>
            <a:ext uri="{FF2B5EF4-FFF2-40B4-BE49-F238E27FC236}">
              <a16:creationId xmlns:a16="http://schemas.microsoft.com/office/drawing/2014/main" xmlns="" id="{2890D423-3324-46F0-8647-A8CEBC6EC50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293671"/>
    <xdr:sp macro="" textlink="">
      <xdr:nvSpPr>
        <xdr:cNvPr id="6727" name="Text Box 3">
          <a:extLst>
            <a:ext uri="{FF2B5EF4-FFF2-40B4-BE49-F238E27FC236}">
              <a16:creationId xmlns:a16="http://schemas.microsoft.com/office/drawing/2014/main" xmlns="" id="{3D697DFF-37D9-470A-BE4B-C84A9E500DA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293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28" name="Text Box 3">
          <a:extLst>
            <a:ext uri="{FF2B5EF4-FFF2-40B4-BE49-F238E27FC236}">
              <a16:creationId xmlns:a16="http://schemas.microsoft.com/office/drawing/2014/main" xmlns="" id="{CA81522C-1700-4D45-A5C8-F47E382D7C7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29" name="Text Box 3">
          <a:extLst>
            <a:ext uri="{FF2B5EF4-FFF2-40B4-BE49-F238E27FC236}">
              <a16:creationId xmlns:a16="http://schemas.microsoft.com/office/drawing/2014/main" xmlns="" id="{A849E685-37F8-48B2-80AF-AD48082213F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30" name="Text Box 3">
          <a:extLst>
            <a:ext uri="{FF2B5EF4-FFF2-40B4-BE49-F238E27FC236}">
              <a16:creationId xmlns:a16="http://schemas.microsoft.com/office/drawing/2014/main" xmlns="" id="{E595EC08-066B-4E3E-9090-D739C1220CB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31" name="Text Box 3">
          <a:extLst>
            <a:ext uri="{FF2B5EF4-FFF2-40B4-BE49-F238E27FC236}">
              <a16:creationId xmlns:a16="http://schemas.microsoft.com/office/drawing/2014/main" xmlns="" id="{DEE22368-2713-4D74-84A6-AB545C43ADA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32" name="Text Box 3">
          <a:extLst>
            <a:ext uri="{FF2B5EF4-FFF2-40B4-BE49-F238E27FC236}">
              <a16:creationId xmlns:a16="http://schemas.microsoft.com/office/drawing/2014/main" xmlns="" id="{7047B090-9D7D-456F-A6A7-253E4DAAA3A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33" name="Text Box 3">
          <a:extLst>
            <a:ext uri="{FF2B5EF4-FFF2-40B4-BE49-F238E27FC236}">
              <a16:creationId xmlns:a16="http://schemas.microsoft.com/office/drawing/2014/main" xmlns="" id="{016A51D0-0A43-43FC-8570-CA7194EC7BD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34" name="Text Box 3">
          <a:extLst>
            <a:ext uri="{FF2B5EF4-FFF2-40B4-BE49-F238E27FC236}">
              <a16:creationId xmlns:a16="http://schemas.microsoft.com/office/drawing/2014/main" xmlns="" id="{57A2ACC5-3655-43AE-A45B-895DDEB5869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35" name="Text Box 3">
          <a:extLst>
            <a:ext uri="{FF2B5EF4-FFF2-40B4-BE49-F238E27FC236}">
              <a16:creationId xmlns:a16="http://schemas.microsoft.com/office/drawing/2014/main" xmlns="" id="{F8B9428C-4EF8-4DDC-8A62-A1C2A0E92AA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36" name="Text Box 3">
          <a:extLst>
            <a:ext uri="{FF2B5EF4-FFF2-40B4-BE49-F238E27FC236}">
              <a16:creationId xmlns:a16="http://schemas.microsoft.com/office/drawing/2014/main" xmlns="" id="{52E5C831-DB10-417F-B659-4921E8213E0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37" name="Text Box 3">
          <a:extLst>
            <a:ext uri="{FF2B5EF4-FFF2-40B4-BE49-F238E27FC236}">
              <a16:creationId xmlns:a16="http://schemas.microsoft.com/office/drawing/2014/main" xmlns="" id="{34E84259-9E04-46AF-BB91-1E1969DA0C5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38" name="Text Box 3">
          <a:extLst>
            <a:ext uri="{FF2B5EF4-FFF2-40B4-BE49-F238E27FC236}">
              <a16:creationId xmlns:a16="http://schemas.microsoft.com/office/drawing/2014/main" xmlns="" id="{66170579-A7D3-4EAF-9770-6066812B4C7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39" name="Text Box 3">
          <a:extLst>
            <a:ext uri="{FF2B5EF4-FFF2-40B4-BE49-F238E27FC236}">
              <a16:creationId xmlns:a16="http://schemas.microsoft.com/office/drawing/2014/main" xmlns="" id="{AF8075C4-A76B-454E-B6F4-1648EBE4FC8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40" name="Text Box 3">
          <a:extLst>
            <a:ext uri="{FF2B5EF4-FFF2-40B4-BE49-F238E27FC236}">
              <a16:creationId xmlns:a16="http://schemas.microsoft.com/office/drawing/2014/main" xmlns="" id="{C22FE981-07E4-482E-AD5A-59D391FBC43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41" name="Text Box 3">
          <a:extLst>
            <a:ext uri="{FF2B5EF4-FFF2-40B4-BE49-F238E27FC236}">
              <a16:creationId xmlns:a16="http://schemas.microsoft.com/office/drawing/2014/main" xmlns="" id="{BEA17690-E1F2-4653-817D-A0C7D9B6679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42" name="Text Box 3">
          <a:extLst>
            <a:ext uri="{FF2B5EF4-FFF2-40B4-BE49-F238E27FC236}">
              <a16:creationId xmlns:a16="http://schemas.microsoft.com/office/drawing/2014/main" xmlns="" id="{D7EDE1E9-A3C6-4A93-A249-C185485D164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43" name="Text Box 3">
          <a:extLst>
            <a:ext uri="{FF2B5EF4-FFF2-40B4-BE49-F238E27FC236}">
              <a16:creationId xmlns:a16="http://schemas.microsoft.com/office/drawing/2014/main" xmlns="" id="{1FBA8C82-A79F-48C7-ACB0-8F8FAF4DD9C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44" name="Text Box 3">
          <a:extLst>
            <a:ext uri="{FF2B5EF4-FFF2-40B4-BE49-F238E27FC236}">
              <a16:creationId xmlns:a16="http://schemas.microsoft.com/office/drawing/2014/main" xmlns="" id="{70F58FCD-A594-4BD5-82D8-72C669DE0DC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45" name="Text Box 3">
          <a:extLst>
            <a:ext uri="{FF2B5EF4-FFF2-40B4-BE49-F238E27FC236}">
              <a16:creationId xmlns:a16="http://schemas.microsoft.com/office/drawing/2014/main" xmlns="" id="{68FFD2EA-31F6-4875-A0E8-A21E31F4EB1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46" name="Text Box 3">
          <a:extLst>
            <a:ext uri="{FF2B5EF4-FFF2-40B4-BE49-F238E27FC236}">
              <a16:creationId xmlns:a16="http://schemas.microsoft.com/office/drawing/2014/main" xmlns="" id="{CED4A2E4-79D0-4ADA-9264-4E460F2E5AB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47" name="Text Box 3">
          <a:extLst>
            <a:ext uri="{FF2B5EF4-FFF2-40B4-BE49-F238E27FC236}">
              <a16:creationId xmlns:a16="http://schemas.microsoft.com/office/drawing/2014/main" xmlns="" id="{12E5FD3E-6162-4683-A6DA-4595F21CCA7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48" name="Text Box 3">
          <a:extLst>
            <a:ext uri="{FF2B5EF4-FFF2-40B4-BE49-F238E27FC236}">
              <a16:creationId xmlns:a16="http://schemas.microsoft.com/office/drawing/2014/main" xmlns="" id="{8D05AD70-7810-4987-A90D-1D3D1169568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49" name="Text Box 3">
          <a:extLst>
            <a:ext uri="{FF2B5EF4-FFF2-40B4-BE49-F238E27FC236}">
              <a16:creationId xmlns:a16="http://schemas.microsoft.com/office/drawing/2014/main" xmlns="" id="{C29363E9-E4DA-41AC-BDF9-6A81801A014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50" name="Text Box 3">
          <a:extLst>
            <a:ext uri="{FF2B5EF4-FFF2-40B4-BE49-F238E27FC236}">
              <a16:creationId xmlns:a16="http://schemas.microsoft.com/office/drawing/2014/main" xmlns="" id="{883D05F3-FC62-4BF4-9510-8BDE4AD66AD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51" name="Text Box 3">
          <a:extLst>
            <a:ext uri="{FF2B5EF4-FFF2-40B4-BE49-F238E27FC236}">
              <a16:creationId xmlns:a16="http://schemas.microsoft.com/office/drawing/2014/main" xmlns="" id="{4928319A-9466-4952-B0F1-84B720AD335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52" name="Text Box 3">
          <a:extLst>
            <a:ext uri="{FF2B5EF4-FFF2-40B4-BE49-F238E27FC236}">
              <a16:creationId xmlns:a16="http://schemas.microsoft.com/office/drawing/2014/main" xmlns="" id="{9A5048EF-725B-4601-9842-697A33449F0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53" name="Text Box 3">
          <a:extLst>
            <a:ext uri="{FF2B5EF4-FFF2-40B4-BE49-F238E27FC236}">
              <a16:creationId xmlns:a16="http://schemas.microsoft.com/office/drawing/2014/main" xmlns="" id="{75DA0718-6588-4083-BADA-B8C5DD90E72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54" name="Text Box 3">
          <a:extLst>
            <a:ext uri="{FF2B5EF4-FFF2-40B4-BE49-F238E27FC236}">
              <a16:creationId xmlns:a16="http://schemas.microsoft.com/office/drawing/2014/main" xmlns="" id="{28CA4BB4-4B05-4253-B9B3-03B78D1CD1A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55" name="Text Box 3">
          <a:extLst>
            <a:ext uri="{FF2B5EF4-FFF2-40B4-BE49-F238E27FC236}">
              <a16:creationId xmlns:a16="http://schemas.microsoft.com/office/drawing/2014/main" xmlns="" id="{F3F8FDBA-EAA5-450B-AD69-DDEACFD95BA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56" name="Text Box 3">
          <a:extLst>
            <a:ext uri="{FF2B5EF4-FFF2-40B4-BE49-F238E27FC236}">
              <a16:creationId xmlns:a16="http://schemas.microsoft.com/office/drawing/2014/main" xmlns="" id="{140C1891-8C83-4B90-8907-C2F798D6B96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57" name="Text Box 3">
          <a:extLst>
            <a:ext uri="{FF2B5EF4-FFF2-40B4-BE49-F238E27FC236}">
              <a16:creationId xmlns:a16="http://schemas.microsoft.com/office/drawing/2014/main" xmlns="" id="{EF485B44-C601-4FB3-BDAC-68E667E6394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58" name="Text Box 3">
          <a:extLst>
            <a:ext uri="{FF2B5EF4-FFF2-40B4-BE49-F238E27FC236}">
              <a16:creationId xmlns:a16="http://schemas.microsoft.com/office/drawing/2014/main" xmlns="" id="{805AF51C-DD32-4D09-A0FC-F55790C90D0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59" name="Text Box 3">
          <a:extLst>
            <a:ext uri="{FF2B5EF4-FFF2-40B4-BE49-F238E27FC236}">
              <a16:creationId xmlns:a16="http://schemas.microsoft.com/office/drawing/2014/main" xmlns="" id="{719A5674-3FD8-42D6-91C3-BC3A2F93931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60" name="Text Box 3">
          <a:extLst>
            <a:ext uri="{FF2B5EF4-FFF2-40B4-BE49-F238E27FC236}">
              <a16:creationId xmlns:a16="http://schemas.microsoft.com/office/drawing/2014/main" xmlns="" id="{B0FE4FDF-9B79-4483-84DB-71971D64E32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61" name="Text Box 3">
          <a:extLst>
            <a:ext uri="{FF2B5EF4-FFF2-40B4-BE49-F238E27FC236}">
              <a16:creationId xmlns:a16="http://schemas.microsoft.com/office/drawing/2014/main" xmlns="" id="{590B4F17-4483-4792-A763-5E1B4ED2D73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62" name="Text Box 3">
          <a:extLst>
            <a:ext uri="{FF2B5EF4-FFF2-40B4-BE49-F238E27FC236}">
              <a16:creationId xmlns:a16="http://schemas.microsoft.com/office/drawing/2014/main" xmlns="" id="{30BD27C1-600B-403C-9F6D-42798C545B3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63" name="Text Box 3">
          <a:extLst>
            <a:ext uri="{FF2B5EF4-FFF2-40B4-BE49-F238E27FC236}">
              <a16:creationId xmlns:a16="http://schemas.microsoft.com/office/drawing/2014/main" xmlns="" id="{B8C023EB-EDE3-4D40-89A5-680A3DDAAD8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64" name="Text Box 3">
          <a:extLst>
            <a:ext uri="{FF2B5EF4-FFF2-40B4-BE49-F238E27FC236}">
              <a16:creationId xmlns:a16="http://schemas.microsoft.com/office/drawing/2014/main" xmlns="" id="{2A7A6944-56B8-4D50-8136-D81408C9DBF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65" name="Text Box 3">
          <a:extLst>
            <a:ext uri="{FF2B5EF4-FFF2-40B4-BE49-F238E27FC236}">
              <a16:creationId xmlns:a16="http://schemas.microsoft.com/office/drawing/2014/main" xmlns="" id="{C488DE26-82B6-4D40-A3F7-4519722BF1C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66" name="Text Box 3">
          <a:extLst>
            <a:ext uri="{FF2B5EF4-FFF2-40B4-BE49-F238E27FC236}">
              <a16:creationId xmlns:a16="http://schemas.microsoft.com/office/drawing/2014/main" xmlns="" id="{2F9718BE-4645-4293-81D6-627DB1F0014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67" name="Text Box 3">
          <a:extLst>
            <a:ext uri="{FF2B5EF4-FFF2-40B4-BE49-F238E27FC236}">
              <a16:creationId xmlns:a16="http://schemas.microsoft.com/office/drawing/2014/main" xmlns="" id="{7180E957-1719-4823-B728-45D4E57AFE3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68" name="Text Box 3">
          <a:extLst>
            <a:ext uri="{FF2B5EF4-FFF2-40B4-BE49-F238E27FC236}">
              <a16:creationId xmlns:a16="http://schemas.microsoft.com/office/drawing/2014/main" xmlns="" id="{C0C97B5C-D305-4416-9333-213AD28C16C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69" name="Text Box 3">
          <a:extLst>
            <a:ext uri="{FF2B5EF4-FFF2-40B4-BE49-F238E27FC236}">
              <a16:creationId xmlns:a16="http://schemas.microsoft.com/office/drawing/2014/main" xmlns="" id="{974563AE-F650-40FC-9B32-E9D8457D5F9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70" name="Text Box 3">
          <a:extLst>
            <a:ext uri="{FF2B5EF4-FFF2-40B4-BE49-F238E27FC236}">
              <a16:creationId xmlns:a16="http://schemas.microsoft.com/office/drawing/2014/main" xmlns="" id="{1E0D7030-3C96-477D-AECB-7845DEEB02A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71" name="Text Box 3">
          <a:extLst>
            <a:ext uri="{FF2B5EF4-FFF2-40B4-BE49-F238E27FC236}">
              <a16:creationId xmlns:a16="http://schemas.microsoft.com/office/drawing/2014/main" xmlns="" id="{A46A5ACC-B7DA-4526-B85B-D6686BF5477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72" name="Text Box 3">
          <a:extLst>
            <a:ext uri="{FF2B5EF4-FFF2-40B4-BE49-F238E27FC236}">
              <a16:creationId xmlns:a16="http://schemas.microsoft.com/office/drawing/2014/main" xmlns="" id="{A2931DB1-105F-4395-AA7A-BCFFFDB2640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73" name="Text Box 3">
          <a:extLst>
            <a:ext uri="{FF2B5EF4-FFF2-40B4-BE49-F238E27FC236}">
              <a16:creationId xmlns:a16="http://schemas.microsoft.com/office/drawing/2014/main" xmlns="" id="{7788541B-0FFB-4E9B-9ECE-5851B6AE08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74" name="Text Box 3">
          <a:extLst>
            <a:ext uri="{FF2B5EF4-FFF2-40B4-BE49-F238E27FC236}">
              <a16:creationId xmlns:a16="http://schemas.microsoft.com/office/drawing/2014/main" xmlns="" id="{963CE986-903E-42BF-B7E3-8B105687167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75" name="Text Box 3">
          <a:extLst>
            <a:ext uri="{FF2B5EF4-FFF2-40B4-BE49-F238E27FC236}">
              <a16:creationId xmlns:a16="http://schemas.microsoft.com/office/drawing/2014/main" xmlns="" id="{8CEB330A-5688-4F36-A517-12B28EAF1E5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76" name="Text Box 3">
          <a:extLst>
            <a:ext uri="{FF2B5EF4-FFF2-40B4-BE49-F238E27FC236}">
              <a16:creationId xmlns:a16="http://schemas.microsoft.com/office/drawing/2014/main" xmlns="" id="{132DCA0C-EFB7-4BF1-AF99-DDDAC35FCDE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77" name="Text Box 3">
          <a:extLst>
            <a:ext uri="{FF2B5EF4-FFF2-40B4-BE49-F238E27FC236}">
              <a16:creationId xmlns:a16="http://schemas.microsoft.com/office/drawing/2014/main" xmlns="" id="{EB55118A-B2D0-4E23-8BD5-D244751F345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78" name="Text Box 3">
          <a:extLst>
            <a:ext uri="{FF2B5EF4-FFF2-40B4-BE49-F238E27FC236}">
              <a16:creationId xmlns:a16="http://schemas.microsoft.com/office/drawing/2014/main" xmlns="" id="{5C2C8A16-2C73-44E5-BAF6-47DE362DA40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79" name="Text Box 3">
          <a:extLst>
            <a:ext uri="{FF2B5EF4-FFF2-40B4-BE49-F238E27FC236}">
              <a16:creationId xmlns:a16="http://schemas.microsoft.com/office/drawing/2014/main" xmlns="" id="{2B0DBD0F-9501-43F0-A63E-A0580E2371A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80" name="Text Box 3">
          <a:extLst>
            <a:ext uri="{FF2B5EF4-FFF2-40B4-BE49-F238E27FC236}">
              <a16:creationId xmlns:a16="http://schemas.microsoft.com/office/drawing/2014/main" xmlns="" id="{7172589B-90CD-4005-95D9-B4E008F541F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81" name="Text Box 3">
          <a:extLst>
            <a:ext uri="{FF2B5EF4-FFF2-40B4-BE49-F238E27FC236}">
              <a16:creationId xmlns:a16="http://schemas.microsoft.com/office/drawing/2014/main" xmlns="" id="{F9AFE502-F6BA-4080-88F0-A85AAAE4E3C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82" name="Text Box 3">
          <a:extLst>
            <a:ext uri="{FF2B5EF4-FFF2-40B4-BE49-F238E27FC236}">
              <a16:creationId xmlns:a16="http://schemas.microsoft.com/office/drawing/2014/main" xmlns="" id="{44AE09BE-DCFB-4FA3-98A9-4DB5325A3C6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83" name="Text Box 3">
          <a:extLst>
            <a:ext uri="{FF2B5EF4-FFF2-40B4-BE49-F238E27FC236}">
              <a16:creationId xmlns:a16="http://schemas.microsoft.com/office/drawing/2014/main" xmlns="" id="{264A1A5B-DBC5-4566-8168-49CC245343E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84" name="Text Box 3">
          <a:extLst>
            <a:ext uri="{FF2B5EF4-FFF2-40B4-BE49-F238E27FC236}">
              <a16:creationId xmlns:a16="http://schemas.microsoft.com/office/drawing/2014/main" xmlns="" id="{957F8297-226A-4BBF-A374-B3E9F831C48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85" name="Text Box 3">
          <a:extLst>
            <a:ext uri="{FF2B5EF4-FFF2-40B4-BE49-F238E27FC236}">
              <a16:creationId xmlns:a16="http://schemas.microsoft.com/office/drawing/2014/main" xmlns="" id="{61B187A9-5C3B-4DCD-97BC-32774FE4FE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86" name="Text Box 3">
          <a:extLst>
            <a:ext uri="{FF2B5EF4-FFF2-40B4-BE49-F238E27FC236}">
              <a16:creationId xmlns:a16="http://schemas.microsoft.com/office/drawing/2014/main" xmlns="" id="{51536F70-8875-45D7-81D2-502B4F6407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87" name="Text Box 3">
          <a:extLst>
            <a:ext uri="{FF2B5EF4-FFF2-40B4-BE49-F238E27FC236}">
              <a16:creationId xmlns:a16="http://schemas.microsoft.com/office/drawing/2014/main" xmlns="" id="{3AF64396-3FCD-43F6-8554-8DB7AE16994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88" name="Text Box 3">
          <a:extLst>
            <a:ext uri="{FF2B5EF4-FFF2-40B4-BE49-F238E27FC236}">
              <a16:creationId xmlns:a16="http://schemas.microsoft.com/office/drawing/2014/main" xmlns="" id="{0BAAE496-8A51-47AB-AC84-C1A87265994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89" name="Text Box 3">
          <a:extLst>
            <a:ext uri="{FF2B5EF4-FFF2-40B4-BE49-F238E27FC236}">
              <a16:creationId xmlns:a16="http://schemas.microsoft.com/office/drawing/2014/main" xmlns="" id="{90801617-D847-47B0-BD92-055D789A504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90" name="Text Box 3">
          <a:extLst>
            <a:ext uri="{FF2B5EF4-FFF2-40B4-BE49-F238E27FC236}">
              <a16:creationId xmlns:a16="http://schemas.microsoft.com/office/drawing/2014/main" xmlns="" id="{F177FE91-41A1-49C6-8A8E-A0D6B319D97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91" name="Text Box 3">
          <a:extLst>
            <a:ext uri="{FF2B5EF4-FFF2-40B4-BE49-F238E27FC236}">
              <a16:creationId xmlns:a16="http://schemas.microsoft.com/office/drawing/2014/main" xmlns="" id="{5AF9DFF3-E9BF-4080-8BBD-B8BA5C09991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92" name="Text Box 3">
          <a:extLst>
            <a:ext uri="{FF2B5EF4-FFF2-40B4-BE49-F238E27FC236}">
              <a16:creationId xmlns:a16="http://schemas.microsoft.com/office/drawing/2014/main" xmlns="" id="{D0B426E2-C59C-4DA2-8FCC-B6F42176A51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93" name="Text Box 3">
          <a:extLst>
            <a:ext uri="{FF2B5EF4-FFF2-40B4-BE49-F238E27FC236}">
              <a16:creationId xmlns:a16="http://schemas.microsoft.com/office/drawing/2014/main" xmlns="" id="{A5343718-38ED-430C-BBB0-D527774A78A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94" name="Text Box 3">
          <a:extLst>
            <a:ext uri="{FF2B5EF4-FFF2-40B4-BE49-F238E27FC236}">
              <a16:creationId xmlns:a16="http://schemas.microsoft.com/office/drawing/2014/main" xmlns="" id="{44EB9FB1-EB41-4916-B077-B496EEAC6DC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95" name="Text Box 3">
          <a:extLst>
            <a:ext uri="{FF2B5EF4-FFF2-40B4-BE49-F238E27FC236}">
              <a16:creationId xmlns:a16="http://schemas.microsoft.com/office/drawing/2014/main" xmlns="" id="{40253DF9-4271-43FF-92D1-79CA2D56069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96" name="Text Box 3">
          <a:extLst>
            <a:ext uri="{FF2B5EF4-FFF2-40B4-BE49-F238E27FC236}">
              <a16:creationId xmlns:a16="http://schemas.microsoft.com/office/drawing/2014/main" xmlns="" id="{37568415-A644-4A10-91B2-7B34206BF3D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97" name="Text Box 3">
          <a:extLst>
            <a:ext uri="{FF2B5EF4-FFF2-40B4-BE49-F238E27FC236}">
              <a16:creationId xmlns:a16="http://schemas.microsoft.com/office/drawing/2014/main" xmlns="" id="{29D621DF-BAE4-4363-BA95-F03CAA50484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798" name="Text Box 3">
          <a:extLst>
            <a:ext uri="{FF2B5EF4-FFF2-40B4-BE49-F238E27FC236}">
              <a16:creationId xmlns:a16="http://schemas.microsoft.com/office/drawing/2014/main" xmlns="" id="{B6FECF9B-42CD-4BE3-A40C-A57811750CA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799" name="Text Box 3">
          <a:extLst>
            <a:ext uri="{FF2B5EF4-FFF2-40B4-BE49-F238E27FC236}">
              <a16:creationId xmlns:a16="http://schemas.microsoft.com/office/drawing/2014/main" xmlns="" id="{67B05F31-F22F-40F5-95A9-F7A7064C930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00" name="Text Box 3">
          <a:extLst>
            <a:ext uri="{FF2B5EF4-FFF2-40B4-BE49-F238E27FC236}">
              <a16:creationId xmlns:a16="http://schemas.microsoft.com/office/drawing/2014/main" xmlns="" id="{8FCEB8CF-2855-4266-AC94-EF20674A532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01" name="Text Box 3">
          <a:extLst>
            <a:ext uri="{FF2B5EF4-FFF2-40B4-BE49-F238E27FC236}">
              <a16:creationId xmlns:a16="http://schemas.microsoft.com/office/drawing/2014/main" xmlns="" id="{65F367DF-24A1-46B5-A2DF-B7A1CCD2377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02" name="Text Box 3">
          <a:extLst>
            <a:ext uri="{FF2B5EF4-FFF2-40B4-BE49-F238E27FC236}">
              <a16:creationId xmlns:a16="http://schemas.microsoft.com/office/drawing/2014/main" xmlns="" id="{2AB8A7C2-F87A-40DE-9EFC-8677A16B4A5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03" name="Text Box 3">
          <a:extLst>
            <a:ext uri="{FF2B5EF4-FFF2-40B4-BE49-F238E27FC236}">
              <a16:creationId xmlns:a16="http://schemas.microsoft.com/office/drawing/2014/main" xmlns="" id="{A2D45658-3593-4E65-8E20-0A9ADD15357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04" name="Text Box 3">
          <a:extLst>
            <a:ext uri="{FF2B5EF4-FFF2-40B4-BE49-F238E27FC236}">
              <a16:creationId xmlns:a16="http://schemas.microsoft.com/office/drawing/2014/main" xmlns="" id="{CC48F939-CCA6-4ED1-8E11-449EE9E62E6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05" name="Text Box 3">
          <a:extLst>
            <a:ext uri="{FF2B5EF4-FFF2-40B4-BE49-F238E27FC236}">
              <a16:creationId xmlns:a16="http://schemas.microsoft.com/office/drawing/2014/main" xmlns="" id="{23FFADF7-CBFE-4C66-AE58-5DFFDDA2E5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06" name="Text Box 3">
          <a:extLst>
            <a:ext uri="{FF2B5EF4-FFF2-40B4-BE49-F238E27FC236}">
              <a16:creationId xmlns:a16="http://schemas.microsoft.com/office/drawing/2014/main" xmlns="" id="{65F192B7-351F-4B33-AEF0-9B7E368FAED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07" name="Text Box 3">
          <a:extLst>
            <a:ext uri="{FF2B5EF4-FFF2-40B4-BE49-F238E27FC236}">
              <a16:creationId xmlns:a16="http://schemas.microsoft.com/office/drawing/2014/main" xmlns="" id="{930A9742-3A13-4218-8061-0F716746389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08" name="Text Box 3">
          <a:extLst>
            <a:ext uri="{FF2B5EF4-FFF2-40B4-BE49-F238E27FC236}">
              <a16:creationId xmlns:a16="http://schemas.microsoft.com/office/drawing/2014/main" xmlns="" id="{458FE10F-8434-4CD1-A65A-C0F45CE9F67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09" name="Text Box 3">
          <a:extLst>
            <a:ext uri="{FF2B5EF4-FFF2-40B4-BE49-F238E27FC236}">
              <a16:creationId xmlns:a16="http://schemas.microsoft.com/office/drawing/2014/main" xmlns="" id="{48207A4A-DF1D-4914-9CA0-01F5DF1EF2B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10" name="Text Box 3">
          <a:extLst>
            <a:ext uri="{FF2B5EF4-FFF2-40B4-BE49-F238E27FC236}">
              <a16:creationId xmlns:a16="http://schemas.microsoft.com/office/drawing/2014/main" xmlns="" id="{04C6E914-CEB4-406C-B75D-EBB705C9C37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11" name="Text Box 3">
          <a:extLst>
            <a:ext uri="{FF2B5EF4-FFF2-40B4-BE49-F238E27FC236}">
              <a16:creationId xmlns:a16="http://schemas.microsoft.com/office/drawing/2014/main" xmlns="" id="{6DFA6808-22C8-4E7D-B0AC-CAD6EDCE652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12" name="Text Box 3">
          <a:extLst>
            <a:ext uri="{FF2B5EF4-FFF2-40B4-BE49-F238E27FC236}">
              <a16:creationId xmlns:a16="http://schemas.microsoft.com/office/drawing/2014/main" xmlns="" id="{02D3E286-3AE2-403C-8141-7B652B5AB20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13" name="Text Box 3">
          <a:extLst>
            <a:ext uri="{FF2B5EF4-FFF2-40B4-BE49-F238E27FC236}">
              <a16:creationId xmlns:a16="http://schemas.microsoft.com/office/drawing/2014/main" xmlns="" id="{57256FAD-084F-4EB9-AF9F-6A340AD0AD8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14" name="Text Box 3">
          <a:extLst>
            <a:ext uri="{FF2B5EF4-FFF2-40B4-BE49-F238E27FC236}">
              <a16:creationId xmlns:a16="http://schemas.microsoft.com/office/drawing/2014/main" xmlns="" id="{9F714472-940D-49F2-BBF7-2D0096BB10F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815" name="Text Box 3">
          <a:extLst>
            <a:ext uri="{FF2B5EF4-FFF2-40B4-BE49-F238E27FC236}">
              <a16:creationId xmlns:a16="http://schemas.microsoft.com/office/drawing/2014/main" xmlns="" id="{D2E67CFF-284D-4551-9340-76DCD3A51476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816" name="Text Box 3">
          <a:extLst>
            <a:ext uri="{FF2B5EF4-FFF2-40B4-BE49-F238E27FC236}">
              <a16:creationId xmlns:a16="http://schemas.microsoft.com/office/drawing/2014/main" xmlns="" id="{4FA34ED3-5C41-4206-A852-80A86C1FFD7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817" name="Text Box 3">
          <a:extLst>
            <a:ext uri="{FF2B5EF4-FFF2-40B4-BE49-F238E27FC236}">
              <a16:creationId xmlns:a16="http://schemas.microsoft.com/office/drawing/2014/main" xmlns="" id="{01103F34-18B4-40D1-92FB-1EC433C2D9E6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818" name="Text Box 3">
          <a:extLst>
            <a:ext uri="{FF2B5EF4-FFF2-40B4-BE49-F238E27FC236}">
              <a16:creationId xmlns:a16="http://schemas.microsoft.com/office/drawing/2014/main" xmlns="" id="{5C54A7F3-ED29-4203-88F5-65F0E1E533E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819" name="Text Box 3">
          <a:extLst>
            <a:ext uri="{FF2B5EF4-FFF2-40B4-BE49-F238E27FC236}">
              <a16:creationId xmlns:a16="http://schemas.microsoft.com/office/drawing/2014/main" xmlns="" id="{362CE086-3C9E-438C-A595-8294DCBEBAA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820" name="Text Box 3">
          <a:extLst>
            <a:ext uri="{FF2B5EF4-FFF2-40B4-BE49-F238E27FC236}">
              <a16:creationId xmlns:a16="http://schemas.microsoft.com/office/drawing/2014/main" xmlns="" id="{0F03EBA4-A7ED-4968-B6DF-DAF437BA69D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821" name="Text Box 3">
          <a:extLst>
            <a:ext uri="{FF2B5EF4-FFF2-40B4-BE49-F238E27FC236}">
              <a16:creationId xmlns:a16="http://schemas.microsoft.com/office/drawing/2014/main" xmlns="" id="{8E6238AC-8B49-4E8D-ACB9-22B10701D01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822" name="Text Box 3">
          <a:extLst>
            <a:ext uri="{FF2B5EF4-FFF2-40B4-BE49-F238E27FC236}">
              <a16:creationId xmlns:a16="http://schemas.microsoft.com/office/drawing/2014/main" xmlns="" id="{B9F40FAE-5B55-4D3B-807A-9C2DC77126B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823" name="Text Box 3">
          <a:extLst>
            <a:ext uri="{FF2B5EF4-FFF2-40B4-BE49-F238E27FC236}">
              <a16:creationId xmlns:a16="http://schemas.microsoft.com/office/drawing/2014/main" xmlns="" id="{762F19FC-3B64-4ACA-B3D5-9972DF91497E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824" name="Text Box 3">
          <a:extLst>
            <a:ext uri="{FF2B5EF4-FFF2-40B4-BE49-F238E27FC236}">
              <a16:creationId xmlns:a16="http://schemas.microsoft.com/office/drawing/2014/main" xmlns="" id="{C2098FCA-D42A-4A61-822C-81703A9A2701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825" name="Text Box 3">
          <a:extLst>
            <a:ext uri="{FF2B5EF4-FFF2-40B4-BE49-F238E27FC236}">
              <a16:creationId xmlns:a16="http://schemas.microsoft.com/office/drawing/2014/main" xmlns="" id="{BCDB37B2-2344-49F3-B358-B3F6DD2BCC6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826" name="Text Box 3">
          <a:extLst>
            <a:ext uri="{FF2B5EF4-FFF2-40B4-BE49-F238E27FC236}">
              <a16:creationId xmlns:a16="http://schemas.microsoft.com/office/drawing/2014/main" xmlns="" id="{DFF83A3F-1A55-4FFD-BA10-436BAE70C5C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827" name="Text Box 3">
          <a:extLst>
            <a:ext uri="{FF2B5EF4-FFF2-40B4-BE49-F238E27FC236}">
              <a16:creationId xmlns:a16="http://schemas.microsoft.com/office/drawing/2014/main" xmlns="" id="{563059B6-E490-4E61-A360-B6F2BAB1A97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28" name="Text Box 3">
          <a:extLst>
            <a:ext uri="{FF2B5EF4-FFF2-40B4-BE49-F238E27FC236}">
              <a16:creationId xmlns:a16="http://schemas.microsoft.com/office/drawing/2014/main" xmlns="" id="{93389B18-080D-48C6-AB25-A680224F3B6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29" name="Text Box 3">
          <a:extLst>
            <a:ext uri="{FF2B5EF4-FFF2-40B4-BE49-F238E27FC236}">
              <a16:creationId xmlns:a16="http://schemas.microsoft.com/office/drawing/2014/main" xmlns="" id="{2DD7A16A-32B6-45B8-A23B-B75045DA6F3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30" name="Text Box 3">
          <a:extLst>
            <a:ext uri="{FF2B5EF4-FFF2-40B4-BE49-F238E27FC236}">
              <a16:creationId xmlns:a16="http://schemas.microsoft.com/office/drawing/2014/main" xmlns="" id="{D717CCC0-A5A0-4AD4-ADEA-AF1C4F95750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31" name="Text Box 3">
          <a:extLst>
            <a:ext uri="{FF2B5EF4-FFF2-40B4-BE49-F238E27FC236}">
              <a16:creationId xmlns:a16="http://schemas.microsoft.com/office/drawing/2014/main" xmlns="" id="{DA1FFE22-F488-481C-9C08-5C3F38314F1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32" name="Text Box 3">
          <a:extLst>
            <a:ext uri="{FF2B5EF4-FFF2-40B4-BE49-F238E27FC236}">
              <a16:creationId xmlns:a16="http://schemas.microsoft.com/office/drawing/2014/main" xmlns="" id="{F884BFAD-647D-4380-A978-F53FD4072D8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33" name="Text Box 3">
          <a:extLst>
            <a:ext uri="{FF2B5EF4-FFF2-40B4-BE49-F238E27FC236}">
              <a16:creationId xmlns:a16="http://schemas.microsoft.com/office/drawing/2014/main" xmlns="" id="{FDC52208-8074-40BA-904E-C11373B9738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34" name="Text Box 3">
          <a:extLst>
            <a:ext uri="{FF2B5EF4-FFF2-40B4-BE49-F238E27FC236}">
              <a16:creationId xmlns:a16="http://schemas.microsoft.com/office/drawing/2014/main" xmlns="" id="{5535814A-5737-43E7-B1E4-633B524DBE8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35" name="Text Box 3">
          <a:extLst>
            <a:ext uri="{FF2B5EF4-FFF2-40B4-BE49-F238E27FC236}">
              <a16:creationId xmlns:a16="http://schemas.microsoft.com/office/drawing/2014/main" xmlns="" id="{098BFC50-73C7-4B51-8028-88337075D8E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36" name="Text Box 3">
          <a:extLst>
            <a:ext uri="{FF2B5EF4-FFF2-40B4-BE49-F238E27FC236}">
              <a16:creationId xmlns:a16="http://schemas.microsoft.com/office/drawing/2014/main" xmlns="" id="{9FEB1F1B-9526-4589-81F4-5E841F12BCC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37" name="Text Box 3">
          <a:extLst>
            <a:ext uri="{FF2B5EF4-FFF2-40B4-BE49-F238E27FC236}">
              <a16:creationId xmlns:a16="http://schemas.microsoft.com/office/drawing/2014/main" xmlns="" id="{CA829E67-BB28-4A9B-95D3-D3E82BC2D06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38" name="Text Box 3">
          <a:extLst>
            <a:ext uri="{FF2B5EF4-FFF2-40B4-BE49-F238E27FC236}">
              <a16:creationId xmlns:a16="http://schemas.microsoft.com/office/drawing/2014/main" xmlns="" id="{BAC20C03-B177-415D-9AB3-B1EDB637F4D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39" name="Text Box 3">
          <a:extLst>
            <a:ext uri="{FF2B5EF4-FFF2-40B4-BE49-F238E27FC236}">
              <a16:creationId xmlns:a16="http://schemas.microsoft.com/office/drawing/2014/main" xmlns="" id="{713B1E4D-02C7-4279-9558-7CB9B4D59B3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40" name="Text Box 3">
          <a:extLst>
            <a:ext uri="{FF2B5EF4-FFF2-40B4-BE49-F238E27FC236}">
              <a16:creationId xmlns:a16="http://schemas.microsoft.com/office/drawing/2014/main" xmlns="" id="{0A4F676D-5231-4E3B-9135-47E46A80023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41" name="Text Box 3">
          <a:extLst>
            <a:ext uri="{FF2B5EF4-FFF2-40B4-BE49-F238E27FC236}">
              <a16:creationId xmlns:a16="http://schemas.microsoft.com/office/drawing/2014/main" xmlns="" id="{4C02A107-08DB-49D1-A69E-8D3CD2D02BC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42" name="Text Box 3">
          <a:extLst>
            <a:ext uri="{FF2B5EF4-FFF2-40B4-BE49-F238E27FC236}">
              <a16:creationId xmlns:a16="http://schemas.microsoft.com/office/drawing/2014/main" xmlns="" id="{EC8F1D4D-B636-44BE-8557-029F5D4B904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43" name="Text Box 3">
          <a:extLst>
            <a:ext uri="{FF2B5EF4-FFF2-40B4-BE49-F238E27FC236}">
              <a16:creationId xmlns:a16="http://schemas.microsoft.com/office/drawing/2014/main" xmlns="" id="{55B69B1E-F281-42F3-9BEF-4D85D579E90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44" name="Text Box 3">
          <a:extLst>
            <a:ext uri="{FF2B5EF4-FFF2-40B4-BE49-F238E27FC236}">
              <a16:creationId xmlns:a16="http://schemas.microsoft.com/office/drawing/2014/main" xmlns="" id="{4B37AD5F-7882-4194-A3F2-98FB040376E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45" name="Text Box 3">
          <a:extLst>
            <a:ext uri="{FF2B5EF4-FFF2-40B4-BE49-F238E27FC236}">
              <a16:creationId xmlns:a16="http://schemas.microsoft.com/office/drawing/2014/main" xmlns="" id="{DCB8B1CF-D7CD-4CE8-B328-C91829E421B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46" name="Text Box 3">
          <a:extLst>
            <a:ext uri="{FF2B5EF4-FFF2-40B4-BE49-F238E27FC236}">
              <a16:creationId xmlns:a16="http://schemas.microsoft.com/office/drawing/2014/main" xmlns="" id="{40D9802B-BF51-487F-BC9D-5877765A6C4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47" name="Text Box 3">
          <a:extLst>
            <a:ext uri="{FF2B5EF4-FFF2-40B4-BE49-F238E27FC236}">
              <a16:creationId xmlns:a16="http://schemas.microsoft.com/office/drawing/2014/main" xmlns="" id="{05E52EE1-2641-477D-BA07-3FF6B666A80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48" name="Text Box 3">
          <a:extLst>
            <a:ext uri="{FF2B5EF4-FFF2-40B4-BE49-F238E27FC236}">
              <a16:creationId xmlns:a16="http://schemas.microsoft.com/office/drawing/2014/main" xmlns="" id="{C78BD041-9241-46CE-8ECF-F8F7655A0C0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49" name="Text Box 3">
          <a:extLst>
            <a:ext uri="{FF2B5EF4-FFF2-40B4-BE49-F238E27FC236}">
              <a16:creationId xmlns:a16="http://schemas.microsoft.com/office/drawing/2014/main" xmlns="" id="{DDFCD082-0C63-44CC-B667-5522C1D9C0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50" name="Text Box 3">
          <a:extLst>
            <a:ext uri="{FF2B5EF4-FFF2-40B4-BE49-F238E27FC236}">
              <a16:creationId xmlns:a16="http://schemas.microsoft.com/office/drawing/2014/main" xmlns="" id="{04F91843-77E4-4AFD-B23F-617A8FBB497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51" name="Text Box 3">
          <a:extLst>
            <a:ext uri="{FF2B5EF4-FFF2-40B4-BE49-F238E27FC236}">
              <a16:creationId xmlns:a16="http://schemas.microsoft.com/office/drawing/2014/main" xmlns="" id="{A676942E-8274-45AD-BD22-AD0208A42E9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52" name="Text Box 3">
          <a:extLst>
            <a:ext uri="{FF2B5EF4-FFF2-40B4-BE49-F238E27FC236}">
              <a16:creationId xmlns:a16="http://schemas.microsoft.com/office/drawing/2014/main" xmlns="" id="{787633B9-ABA1-444A-9E6B-A6BA537083C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53" name="Text Box 3">
          <a:extLst>
            <a:ext uri="{FF2B5EF4-FFF2-40B4-BE49-F238E27FC236}">
              <a16:creationId xmlns:a16="http://schemas.microsoft.com/office/drawing/2014/main" xmlns="" id="{20A4D67D-2B08-4A2E-A545-40E0E97488C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54" name="Text Box 3">
          <a:extLst>
            <a:ext uri="{FF2B5EF4-FFF2-40B4-BE49-F238E27FC236}">
              <a16:creationId xmlns:a16="http://schemas.microsoft.com/office/drawing/2014/main" xmlns="" id="{51D6E842-45F8-4AB5-B0EA-E74348D5AE6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55" name="Text Box 3">
          <a:extLst>
            <a:ext uri="{FF2B5EF4-FFF2-40B4-BE49-F238E27FC236}">
              <a16:creationId xmlns:a16="http://schemas.microsoft.com/office/drawing/2014/main" xmlns="" id="{590B328A-CA50-4B3C-BEE6-5793DFBDE74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56" name="Text Box 3">
          <a:extLst>
            <a:ext uri="{FF2B5EF4-FFF2-40B4-BE49-F238E27FC236}">
              <a16:creationId xmlns:a16="http://schemas.microsoft.com/office/drawing/2014/main" xmlns="" id="{F9943D3A-AE86-419B-91BD-6E39CFD3524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57" name="Text Box 3">
          <a:extLst>
            <a:ext uri="{FF2B5EF4-FFF2-40B4-BE49-F238E27FC236}">
              <a16:creationId xmlns:a16="http://schemas.microsoft.com/office/drawing/2014/main" xmlns="" id="{238DE18C-3EF3-4351-BDA7-38DD3E013FB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58" name="Text Box 3">
          <a:extLst>
            <a:ext uri="{FF2B5EF4-FFF2-40B4-BE49-F238E27FC236}">
              <a16:creationId xmlns:a16="http://schemas.microsoft.com/office/drawing/2014/main" xmlns="" id="{49514590-285F-4815-9A39-76D5CF64F2B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59" name="Text Box 3">
          <a:extLst>
            <a:ext uri="{FF2B5EF4-FFF2-40B4-BE49-F238E27FC236}">
              <a16:creationId xmlns:a16="http://schemas.microsoft.com/office/drawing/2014/main" xmlns="" id="{2A172853-2195-4217-ADE4-FFDB7789D9F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60" name="Text Box 3">
          <a:extLst>
            <a:ext uri="{FF2B5EF4-FFF2-40B4-BE49-F238E27FC236}">
              <a16:creationId xmlns:a16="http://schemas.microsoft.com/office/drawing/2014/main" xmlns="" id="{F4E1FBA9-B48B-46BA-BCD1-F91C8BC9FC7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61" name="Text Box 3">
          <a:extLst>
            <a:ext uri="{FF2B5EF4-FFF2-40B4-BE49-F238E27FC236}">
              <a16:creationId xmlns:a16="http://schemas.microsoft.com/office/drawing/2014/main" xmlns="" id="{09196DD3-4667-4503-AE4E-8FB00ECD80D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62" name="Text Box 3">
          <a:extLst>
            <a:ext uri="{FF2B5EF4-FFF2-40B4-BE49-F238E27FC236}">
              <a16:creationId xmlns:a16="http://schemas.microsoft.com/office/drawing/2014/main" xmlns="" id="{493009FC-C0A7-4587-85D2-E70D1689BB6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63" name="Text Box 3">
          <a:extLst>
            <a:ext uri="{FF2B5EF4-FFF2-40B4-BE49-F238E27FC236}">
              <a16:creationId xmlns:a16="http://schemas.microsoft.com/office/drawing/2014/main" xmlns="" id="{DED8A511-34DA-42E2-B425-C12B031526B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64" name="Text Box 3">
          <a:extLst>
            <a:ext uri="{FF2B5EF4-FFF2-40B4-BE49-F238E27FC236}">
              <a16:creationId xmlns:a16="http://schemas.microsoft.com/office/drawing/2014/main" xmlns="" id="{DC494D77-9B06-421D-B228-96E4C41CDD3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65" name="Text Box 3">
          <a:extLst>
            <a:ext uri="{FF2B5EF4-FFF2-40B4-BE49-F238E27FC236}">
              <a16:creationId xmlns:a16="http://schemas.microsoft.com/office/drawing/2014/main" xmlns="" id="{2490684F-5085-40CA-97AF-37BB1207FE4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66" name="Text Box 3">
          <a:extLst>
            <a:ext uri="{FF2B5EF4-FFF2-40B4-BE49-F238E27FC236}">
              <a16:creationId xmlns:a16="http://schemas.microsoft.com/office/drawing/2014/main" xmlns="" id="{31BB22CC-B01A-4C51-A83C-077AA2B7F05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67" name="Text Box 3">
          <a:extLst>
            <a:ext uri="{FF2B5EF4-FFF2-40B4-BE49-F238E27FC236}">
              <a16:creationId xmlns:a16="http://schemas.microsoft.com/office/drawing/2014/main" xmlns="" id="{C1504670-EA95-41C0-8205-9B1D92AB6F5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68" name="Text Box 3">
          <a:extLst>
            <a:ext uri="{FF2B5EF4-FFF2-40B4-BE49-F238E27FC236}">
              <a16:creationId xmlns:a16="http://schemas.microsoft.com/office/drawing/2014/main" xmlns="" id="{47627B67-68F3-461A-956F-93BDD3AAD05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69" name="Text Box 3">
          <a:extLst>
            <a:ext uri="{FF2B5EF4-FFF2-40B4-BE49-F238E27FC236}">
              <a16:creationId xmlns:a16="http://schemas.microsoft.com/office/drawing/2014/main" xmlns="" id="{03BFC6AC-4D99-4512-B7FC-1A368885890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70" name="Text Box 3">
          <a:extLst>
            <a:ext uri="{FF2B5EF4-FFF2-40B4-BE49-F238E27FC236}">
              <a16:creationId xmlns:a16="http://schemas.microsoft.com/office/drawing/2014/main" xmlns="" id="{F1153F2B-D1F6-43A3-9F95-127E6020410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71" name="Text Box 3">
          <a:extLst>
            <a:ext uri="{FF2B5EF4-FFF2-40B4-BE49-F238E27FC236}">
              <a16:creationId xmlns:a16="http://schemas.microsoft.com/office/drawing/2014/main" xmlns="" id="{D6FC661A-ECE8-4C91-B56F-6C40E7490F8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72" name="Text Box 3">
          <a:extLst>
            <a:ext uri="{FF2B5EF4-FFF2-40B4-BE49-F238E27FC236}">
              <a16:creationId xmlns:a16="http://schemas.microsoft.com/office/drawing/2014/main" xmlns="" id="{AB5BAE1B-D8FA-41BB-BE47-FF6BA3FF22A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73" name="Text Box 3">
          <a:extLst>
            <a:ext uri="{FF2B5EF4-FFF2-40B4-BE49-F238E27FC236}">
              <a16:creationId xmlns:a16="http://schemas.microsoft.com/office/drawing/2014/main" xmlns="" id="{4F0EEFA5-AA57-48C7-A5FF-2BEF27E3F16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74" name="Text Box 3">
          <a:extLst>
            <a:ext uri="{FF2B5EF4-FFF2-40B4-BE49-F238E27FC236}">
              <a16:creationId xmlns:a16="http://schemas.microsoft.com/office/drawing/2014/main" xmlns="" id="{78A091FC-1E0B-4441-A895-A0848166AD6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75" name="Text Box 3">
          <a:extLst>
            <a:ext uri="{FF2B5EF4-FFF2-40B4-BE49-F238E27FC236}">
              <a16:creationId xmlns:a16="http://schemas.microsoft.com/office/drawing/2014/main" xmlns="" id="{184C3900-77E0-4A0A-95FA-92E91AB8320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76" name="Text Box 3">
          <a:extLst>
            <a:ext uri="{FF2B5EF4-FFF2-40B4-BE49-F238E27FC236}">
              <a16:creationId xmlns:a16="http://schemas.microsoft.com/office/drawing/2014/main" xmlns="" id="{F87FBC32-0EEA-44E2-BBB6-4F7BE9B3048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77" name="Text Box 3">
          <a:extLst>
            <a:ext uri="{FF2B5EF4-FFF2-40B4-BE49-F238E27FC236}">
              <a16:creationId xmlns:a16="http://schemas.microsoft.com/office/drawing/2014/main" xmlns="" id="{C9697150-2140-4B6C-8B0B-EE3D6CDAA71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78" name="Text Box 3">
          <a:extLst>
            <a:ext uri="{FF2B5EF4-FFF2-40B4-BE49-F238E27FC236}">
              <a16:creationId xmlns:a16="http://schemas.microsoft.com/office/drawing/2014/main" xmlns="" id="{192307C5-833C-4447-AE9C-982D1D302CA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79" name="Text Box 3">
          <a:extLst>
            <a:ext uri="{FF2B5EF4-FFF2-40B4-BE49-F238E27FC236}">
              <a16:creationId xmlns:a16="http://schemas.microsoft.com/office/drawing/2014/main" xmlns="" id="{EDFA0563-F012-4EAC-896D-A2D9E90E54C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80" name="Text Box 3">
          <a:extLst>
            <a:ext uri="{FF2B5EF4-FFF2-40B4-BE49-F238E27FC236}">
              <a16:creationId xmlns:a16="http://schemas.microsoft.com/office/drawing/2014/main" xmlns="" id="{27BB1E72-FDD5-4116-B855-227E9E80781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81" name="Text Box 3">
          <a:extLst>
            <a:ext uri="{FF2B5EF4-FFF2-40B4-BE49-F238E27FC236}">
              <a16:creationId xmlns:a16="http://schemas.microsoft.com/office/drawing/2014/main" xmlns="" id="{1AFA0025-D01C-4BDC-BCD6-0D8E2F8E0FB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82" name="Text Box 3">
          <a:extLst>
            <a:ext uri="{FF2B5EF4-FFF2-40B4-BE49-F238E27FC236}">
              <a16:creationId xmlns:a16="http://schemas.microsoft.com/office/drawing/2014/main" xmlns="" id="{3E5DDBEC-5DD9-4A38-8076-325835EF1B0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83" name="Text Box 3">
          <a:extLst>
            <a:ext uri="{FF2B5EF4-FFF2-40B4-BE49-F238E27FC236}">
              <a16:creationId xmlns:a16="http://schemas.microsoft.com/office/drawing/2014/main" xmlns="" id="{19299765-3A50-4DA5-969C-69C6FEBF0B7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84" name="Text Box 3">
          <a:extLst>
            <a:ext uri="{FF2B5EF4-FFF2-40B4-BE49-F238E27FC236}">
              <a16:creationId xmlns:a16="http://schemas.microsoft.com/office/drawing/2014/main" xmlns="" id="{23FDB24B-DC52-4E9F-9E02-8F8D10D9FB3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85" name="Text Box 3">
          <a:extLst>
            <a:ext uri="{FF2B5EF4-FFF2-40B4-BE49-F238E27FC236}">
              <a16:creationId xmlns:a16="http://schemas.microsoft.com/office/drawing/2014/main" xmlns="" id="{7C8645EA-7A55-4721-ACE1-8DF84C4E4D1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86" name="Text Box 3">
          <a:extLst>
            <a:ext uri="{FF2B5EF4-FFF2-40B4-BE49-F238E27FC236}">
              <a16:creationId xmlns:a16="http://schemas.microsoft.com/office/drawing/2014/main" xmlns="" id="{5160DA1D-FBF9-4677-BB1F-C08A7461F58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87" name="Text Box 3">
          <a:extLst>
            <a:ext uri="{FF2B5EF4-FFF2-40B4-BE49-F238E27FC236}">
              <a16:creationId xmlns:a16="http://schemas.microsoft.com/office/drawing/2014/main" xmlns="" id="{D33740D0-703E-4ABD-BCEF-D0978E38D3C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88" name="Text Box 3">
          <a:extLst>
            <a:ext uri="{FF2B5EF4-FFF2-40B4-BE49-F238E27FC236}">
              <a16:creationId xmlns:a16="http://schemas.microsoft.com/office/drawing/2014/main" xmlns="" id="{FBA42155-811D-4BCE-889A-D686B972B9F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89" name="Text Box 3">
          <a:extLst>
            <a:ext uri="{FF2B5EF4-FFF2-40B4-BE49-F238E27FC236}">
              <a16:creationId xmlns:a16="http://schemas.microsoft.com/office/drawing/2014/main" xmlns="" id="{835F6675-2A71-4100-B3B4-A1F05766DE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90" name="Text Box 3">
          <a:extLst>
            <a:ext uri="{FF2B5EF4-FFF2-40B4-BE49-F238E27FC236}">
              <a16:creationId xmlns:a16="http://schemas.microsoft.com/office/drawing/2014/main" xmlns="" id="{208355FD-46F2-4884-A916-5AD3C35E102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91" name="Text Box 3">
          <a:extLst>
            <a:ext uri="{FF2B5EF4-FFF2-40B4-BE49-F238E27FC236}">
              <a16:creationId xmlns:a16="http://schemas.microsoft.com/office/drawing/2014/main" xmlns="" id="{F3BF95D7-66EE-4AE0-8990-B11A8F3D4FD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92" name="Text Box 3">
          <a:extLst>
            <a:ext uri="{FF2B5EF4-FFF2-40B4-BE49-F238E27FC236}">
              <a16:creationId xmlns:a16="http://schemas.microsoft.com/office/drawing/2014/main" xmlns="" id="{685B4F1B-D9C2-49C7-8D61-9A8AF800EB7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93" name="Text Box 3">
          <a:extLst>
            <a:ext uri="{FF2B5EF4-FFF2-40B4-BE49-F238E27FC236}">
              <a16:creationId xmlns:a16="http://schemas.microsoft.com/office/drawing/2014/main" xmlns="" id="{C2ED4FE1-3101-480A-97F0-50DFF0ACBD6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94" name="Text Box 3">
          <a:extLst>
            <a:ext uri="{FF2B5EF4-FFF2-40B4-BE49-F238E27FC236}">
              <a16:creationId xmlns:a16="http://schemas.microsoft.com/office/drawing/2014/main" xmlns="" id="{7D374764-5F4B-40C0-A01A-E226860B209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95" name="Text Box 3">
          <a:extLst>
            <a:ext uri="{FF2B5EF4-FFF2-40B4-BE49-F238E27FC236}">
              <a16:creationId xmlns:a16="http://schemas.microsoft.com/office/drawing/2014/main" xmlns="" id="{0422B574-2444-4721-99E6-E9E9BCF2169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96" name="Text Box 3">
          <a:extLst>
            <a:ext uri="{FF2B5EF4-FFF2-40B4-BE49-F238E27FC236}">
              <a16:creationId xmlns:a16="http://schemas.microsoft.com/office/drawing/2014/main" xmlns="" id="{2D5BF931-4B8E-4AFF-945C-41868C2F7E8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97" name="Text Box 3">
          <a:extLst>
            <a:ext uri="{FF2B5EF4-FFF2-40B4-BE49-F238E27FC236}">
              <a16:creationId xmlns:a16="http://schemas.microsoft.com/office/drawing/2014/main" xmlns="" id="{3FDDF08E-B51E-4E2E-A362-0B3B1DACC9B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898" name="Text Box 3">
          <a:extLst>
            <a:ext uri="{FF2B5EF4-FFF2-40B4-BE49-F238E27FC236}">
              <a16:creationId xmlns:a16="http://schemas.microsoft.com/office/drawing/2014/main" xmlns="" id="{2E186EA2-FA8B-4DE5-8B39-4C0E27ACF2E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899" name="Text Box 3">
          <a:extLst>
            <a:ext uri="{FF2B5EF4-FFF2-40B4-BE49-F238E27FC236}">
              <a16:creationId xmlns:a16="http://schemas.microsoft.com/office/drawing/2014/main" xmlns="" id="{679F9055-8B2F-4F88-849D-ADE93650FBA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900" name="Text Box 3">
          <a:extLst>
            <a:ext uri="{FF2B5EF4-FFF2-40B4-BE49-F238E27FC236}">
              <a16:creationId xmlns:a16="http://schemas.microsoft.com/office/drawing/2014/main" xmlns="" id="{EDEDC770-F380-4AB0-9633-65ACFD2759A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901" name="Text Box 3">
          <a:extLst>
            <a:ext uri="{FF2B5EF4-FFF2-40B4-BE49-F238E27FC236}">
              <a16:creationId xmlns:a16="http://schemas.microsoft.com/office/drawing/2014/main" xmlns="" id="{6367684D-C94A-4BEC-8F5C-6A37B4306DF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902" name="Text Box 3">
          <a:extLst>
            <a:ext uri="{FF2B5EF4-FFF2-40B4-BE49-F238E27FC236}">
              <a16:creationId xmlns:a16="http://schemas.microsoft.com/office/drawing/2014/main" xmlns="" id="{0B14EF98-4007-4187-A52E-6FC51958EFF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903" name="Text Box 3">
          <a:extLst>
            <a:ext uri="{FF2B5EF4-FFF2-40B4-BE49-F238E27FC236}">
              <a16:creationId xmlns:a16="http://schemas.microsoft.com/office/drawing/2014/main" xmlns="" id="{E06CECA0-139E-4DD8-A381-D1C41D4D3D8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904" name="Text Box 3">
          <a:extLst>
            <a:ext uri="{FF2B5EF4-FFF2-40B4-BE49-F238E27FC236}">
              <a16:creationId xmlns:a16="http://schemas.microsoft.com/office/drawing/2014/main" xmlns="" id="{99C4313C-954B-457B-BBBD-A4C90275BCD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905" name="Text Box 3">
          <a:extLst>
            <a:ext uri="{FF2B5EF4-FFF2-40B4-BE49-F238E27FC236}">
              <a16:creationId xmlns:a16="http://schemas.microsoft.com/office/drawing/2014/main" xmlns="" id="{A33AB441-3371-4408-82FD-56C3E4EEFFA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906" name="Text Box 3">
          <a:extLst>
            <a:ext uri="{FF2B5EF4-FFF2-40B4-BE49-F238E27FC236}">
              <a16:creationId xmlns:a16="http://schemas.microsoft.com/office/drawing/2014/main" xmlns="" id="{0C00AD43-5A65-4DFF-BCDB-C1D7B8888B5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907" name="Text Box 3">
          <a:extLst>
            <a:ext uri="{FF2B5EF4-FFF2-40B4-BE49-F238E27FC236}">
              <a16:creationId xmlns:a16="http://schemas.microsoft.com/office/drawing/2014/main" xmlns="" id="{7AA95714-CDE1-47A5-A52F-DA0F985B6ED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908" name="Text Box 3">
          <a:extLst>
            <a:ext uri="{FF2B5EF4-FFF2-40B4-BE49-F238E27FC236}">
              <a16:creationId xmlns:a16="http://schemas.microsoft.com/office/drawing/2014/main" xmlns="" id="{105C7532-1962-4E85-8A9D-449E01D17C8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909" name="Text Box 3">
          <a:extLst>
            <a:ext uri="{FF2B5EF4-FFF2-40B4-BE49-F238E27FC236}">
              <a16:creationId xmlns:a16="http://schemas.microsoft.com/office/drawing/2014/main" xmlns="" id="{CF9DFC98-1C90-43F4-AD29-00E1C12CAE5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910" name="Text Box 3">
          <a:extLst>
            <a:ext uri="{FF2B5EF4-FFF2-40B4-BE49-F238E27FC236}">
              <a16:creationId xmlns:a16="http://schemas.microsoft.com/office/drawing/2014/main" xmlns="" id="{1747F1E1-D651-4FFD-BAA5-80A044787D7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911" name="Text Box 3">
          <a:extLst>
            <a:ext uri="{FF2B5EF4-FFF2-40B4-BE49-F238E27FC236}">
              <a16:creationId xmlns:a16="http://schemas.microsoft.com/office/drawing/2014/main" xmlns="" id="{9A817EAE-E350-4F4E-A236-A2F54CA53FC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6912" name="Text Box 3">
          <a:extLst>
            <a:ext uri="{FF2B5EF4-FFF2-40B4-BE49-F238E27FC236}">
              <a16:creationId xmlns:a16="http://schemas.microsoft.com/office/drawing/2014/main" xmlns="" id="{92778317-3DE0-4FCB-85D4-60D089FC789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913" name="Text Box 3">
          <a:extLst>
            <a:ext uri="{FF2B5EF4-FFF2-40B4-BE49-F238E27FC236}">
              <a16:creationId xmlns:a16="http://schemas.microsoft.com/office/drawing/2014/main" xmlns="" id="{5371A59D-686D-452C-976E-197B9AB08EB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6914" name="Text Box 3">
          <a:extLst>
            <a:ext uri="{FF2B5EF4-FFF2-40B4-BE49-F238E27FC236}">
              <a16:creationId xmlns:a16="http://schemas.microsoft.com/office/drawing/2014/main" xmlns="" id="{D23EA739-6B01-4027-AFF0-EFBA132405D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915" name="Text Box 3">
          <a:extLst>
            <a:ext uri="{FF2B5EF4-FFF2-40B4-BE49-F238E27FC236}">
              <a16:creationId xmlns:a16="http://schemas.microsoft.com/office/drawing/2014/main" xmlns="" id="{2768AD74-0F5F-4CF2-B5E3-52385B7CF17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916" name="Text Box 3">
          <a:extLst>
            <a:ext uri="{FF2B5EF4-FFF2-40B4-BE49-F238E27FC236}">
              <a16:creationId xmlns:a16="http://schemas.microsoft.com/office/drawing/2014/main" xmlns="" id="{4B021BE8-B85A-46B2-A420-62C78CFDCD0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917" name="Text Box 3">
          <a:extLst>
            <a:ext uri="{FF2B5EF4-FFF2-40B4-BE49-F238E27FC236}">
              <a16:creationId xmlns:a16="http://schemas.microsoft.com/office/drawing/2014/main" xmlns="" id="{A7B10474-CF63-4AB4-B9C0-4E117DEDE61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918" name="Text Box 3">
          <a:extLst>
            <a:ext uri="{FF2B5EF4-FFF2-40B4-BE49-F238E27FC236}">
              <a16:creationId xmlns:a16="http://schemas.microsoft.com/office/drawing/2014/main" xmlns="" id="{9DBC6C2E-7478-4777-8C53-F37BF978661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919" name="Text Box 3">
          <a:extLst>
            <a:ext uri="{FF2B5EF4-FFF2-40B4-BE49-F238E27FC236}">
              <a16:creationId xmlns:a16="http://schemas.microsoft.com/office/drawing/2014/main" xmlns="" id="{FB01F3D6-9592-4B1B-BE8D-CF6E0B38912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920" name="Text Box 3">
          <a:extLst>
            <a:ext uri="{FF2B5EF4-FFF2-40B4-BE49-F238E27FC236}">
              <a16:creationId xmlns:a16="http://schemas.microsoft.com/office/drawing/2014/main" xmlns="" id="{D17B76C9-FD51-43BF-9127-85D0502C31B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921" name="Text Box 3">
          <a:extLst>
            <a:ext uri="{FF2B5EF4-FFF2-40B4-BE49-F238E27FC236}">
              <a16:creationId xmlns:a16="http://schemas.microsoft.com/office/drawing/2014/main" xmlns="" id="{8611ADB5-E4B8-41C8-8BBE-9E4D6F39A7EB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922" name="Text Box 3">
          <a:extLst>
            <a:ext uri="{FF2B5EF4-FFF2-40B4-BE49-F238E27FC236}">
              <a16:creationId xmlns:a16="http://schemas.microsoft.com/office/drawing/2014/main" xmlns="" id="{6A1A3F01-8229-4883-91AF-4180337F194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923" name="Text Box 3">
          <a:extLst>
            <a:ext uri="{FF2B5EF4-FFF2-40B4-BE49-F238E27FC236}">
              <a16:creationId xmlns:a16="http://schemas.microsoft.com/office/drawing/2014/main" xmlns="" id="{AE3F7E9C-16C7-4B7B-98ED-3F58CA99461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924" name="Text Box 3">
          <a:extLst>
            <a:ext uri="{FF2B5EF4-FFF2-40B4-BE49-F238E27FC236}">
              <a16:creationId xmlns:a16="http://schemas.microsoft.com/office/drawing/2014/main" xmlns="" id="{DB21A3D6-E0CD-4D1B-8050-F6710C15ED4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925" name="Text Box 3">
          <a:extLst>
            <a:ext uri="{FF2B5EF4-FFF2-40B4-BE49-F238E27FC236}">
              <a16:creationId xmlns:a16="http://schemas.microsoft.com/office/drawing/2014/main" xmlns="" id="{986A990F-6FAB-47A6-9E07-13597301A1D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926" name="Text Box 3">
          <a:extLst>
            <a:ext uri="{FF2B5EF4-FFF2-40B4-BE49-F238E27FC236}">
              <a16:creationId xmlns:a16="http://schemas.microsoft.com/office/drawing/2014/main" xmlns="" id="{0F78ED44-30A9-4E76-BFD9-F31611EBA30C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6927" name="Text Box 3">
          <a:extLst>
            <a:ext uri="{FF2B5EF4-FFF2-40B4-BE49-F238E27FC236}">
              <a16:creationId xmlns:a16="http://schemas.microsoft.com/office/drawing/2014/main" xmlns="" id="{B469F05D-8A13-48E4-93E6-DE6757C4847F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28" name="Text Box 3">
          <a:extLst>
            <a:ext uri="{FF2B5EF4-FFF2-40B4-BE49-F238E27FC236}">
              <a16:creationId xmlns:a16="http://schemas.microsoft.com/office/drawing/2014/main" xmlns="" id="{BA606980-70C8-4394-BC53-1BC3B65B242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29" name="Text Box 3">
          <a:extLst>
            <a:ext uri="{FF2B5EF4-FFF2-40B4-BE49-F238E27FC236}">
              <a16:creationId xmlns:a16="http://schemas.microsoft.com/office/drawing/2014/main" xmlns="" id="{7E4F198C-3A9A-4E61-B1A5-AB4FB73FABA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30" name="Text Box 3">
          <a:extLst>
            <a:ext uri="{FF2B5EF4-FFF2-40B4-BE49-F238E27FC236}">
              <a16:creationId xmlns:a16="http://schemas.microsoft.com/office/drawing/2014/main" xmlns="" id="{D8C0E88C-E0FF-45BA-86B3-1500848282B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31" name="Text Box 3">
          <a:extLst>
            <a:ext uri="{FF2B5EF4-FFF2-40B4-BE49-F238E27FC236}">
              <a16:creationId xmlns:a16="http://schemas.microsoft.com/office/drawing/2014/main" xmlns="" id="{A9B1A725-C020-4A29-A800-A6B4CC1E7B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32" name="Text Box 3">
          <a:extLst>
            <a:ext uri="{FF2B5EF4-FFF2-40B4-BE49-F238E27FC236}">
              <a16:creationId xmlns:a16="http://schemas.microsoft.com/office/drawing/2014/main" xmlns="" id="{5B5B1B81-B716-42B1-883A-3B8FCA735A8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33" name="Text Box 3">
          <a:extLst>
            <a:ext uri="{FF2B5EF4-FFF2-40B4-BE49-F238E27FC236}">
              <a16:creationId xmlns:a16="http://schemas.microsoft.com/office/drawing/2014/main" xmlns="" id="{A1A7D5DA-CCE4-4259-93F3-0CE6A733CE0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34" name="Text Box 3">
          <a:extLst>
            <a:ext uri="{FF2B5EF4-FFF2-40B4-BE49-F238E27FC236}">
              <a16:creationId xmlns:a16="http://schemas.microsoft.com/office/drawing/2014/main" xmlns="" id="{9CDEC89B-6E9A-48F1-A523-0068185F74C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35" name="Text Box 3">
          <a:extLst>
            <a:ext uri="{FF2B5EF4-FFF2-40B4-BE49-F238E27FC236}">
              <a16:creationId xmlns:a16="http://schemas.microsoft.com/office/drawing/2014/main" xmlns="" id="{6EE9CAF7-CA33-4676-8ACD-0CC54978AA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36" name="Text Box 3">
          <a:extLst>
            <a:ext uri="{FF2B5EF4-FFF2-40B4-BE49-F238E27FC236}">
              <a16:creationId xmlns:a16="http://schemas.microsoft.com/office/drawing/2014/main" xmlns="" id="{2832BBE2-60DC-45B1-88C4-E3159A7459E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37" name="Text Box 3">
          <a:extLst>
            <a:ext uri="{FF2B5EF4-FFF2-40B4-BE49-F238E27FC236}">
              <a16:creationId xmlns:a16="http://schemas.microsoft.com/office/drawing/2014/main" xmlns="" id="{E9D9E01A-8092-4FE1-A1C5-77D30A36CB3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38" name="Text Box 3">
          <a:extLst>
            <a:ext uri="{FF2B5EF4-FFF2-40B4-BE49-F238E27FC236}">
              <a16:creationId xmlns:a16="http://schemas.microsoft.com/office/drawing/2014/main" xmlns="" id="{85981477-D052-41B1-B775-E632ECE2978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39" name="Text Box 3">
          <a:extLst>
            <a:ext uri="{FF2B5EF4-FFF2-40B4-BE49-F238E27FC236}">
              <a16:creationId xmlns:a16="http://schemas.microsoft.com/office/drawing/2014/main" xmlns="" id="{6288E89B-90D0-40E3-A7B6-E6278394B9F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40" name="Text Box 3">
          <a:extLst>
            <a:ext uri="{FF2B5EF4-FFF2-40B4-BE49-F238E27FC236}">
              <a16:creationId xmlns:a16="http://schemas.microsoft.com/office/drawing/2014/main" xmlns="" id="{53F19B66-8130-426E-A6EC-7E8B975AE5D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41" name="Text Box 3">
          <a:extLst>
            <a:ext uri="{FF2B5EF4-FFF2-40B4-BE49-F238E27FC236}">
              <a16:creationId xmlns:a16="http://schemas.microsoft.com/office/drawing/2014/main" xmlns="" id="{91DE0E38-9F32-4507-AEBE-2FD80F62F5A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42" name="Text Box 3">
          <a:extLst>
            <a:ext uri="{FF2B5EF4-FFF2-40B4-BE49-F238E27FC236}">
              <a16:creationId xmlns:a16="http://schemas.microsoft.com/office/drawing/2014/main" xmlns="" id="{40840036-4AAB-4D03-8318-D10C967E435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43" name="Text Box 3">
          <a:extLst>
            <a:ext uri="{FF2B5EF4-FFF2-40B4-BE49-F238E27FC236}">
              <a16:creationId xmlns:a16="http://schemas.microsoft.com/office/drawing/2014/main" xmlns="" id="{9129CE4D-131C-4C73-8625-EB47B6403CC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44" name="Text Box 3">
          <a:extLst>
            <a:ext uri="{FF2B5EF4-FFF2-40B4-BE49-F238E27FC236}">
              <a16:creationId xmlns:a16="http://schemas.microsoft.com/office/drawing/2014/main" xmlns="" id="{022D282F-F8AA-4A3F-920A-6283D2130F1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45" name="Text Box 3">
          <a:extLst>
            <a:ext uri="{FF2B5EF4-FFF2-40B4-BE49-F238E27FC236}">
              <a16:creationId xmlns:a16="http://schemas.microsoft.com/office/drawing/2014/main" xmlns="" id="{D088B0CF-49E2-46B3-A6FA-4F86ACD0FD2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46" name="Text Box 3">
          <a:extLst>
            <a:ext uri="{FF2B5EF4-FFF2-40B4-BE49-F238E27FC236}">
              <a16:creationId xmlns:a16="http://schemas.microsoft.com/office/drawing/2014/main" xmlns="" id="{9CD44149-63EF-4C20-B59D-189298EC7F4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47" name="Text Box 3">
          <a:extLst>
            <a:ext uri="{FF2B5EF4-FFF2-40B4-BE49-F238E27FC236}">
              <a16:creationId xmlns:a16="http://schemas.microsoft.com/office/drawing/2014/main" xmlns="" id="{08996AE9-B682-48B7-84D1-9DE72FC8971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48" name="Text Box 3">
          <a:extLst>
            <a:ext uri="{FF2B5EF4-FFF2-40B4-BE49-F238E27FC236}">
              <a16:creationId xmlns:a16="http://schemas.microsoft.com/office/drawing/2014/main" xmlns="" id="{0EEC4A1E-19B6-4DF2-8604-9859282327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49" name="Text Box 3">
          <a:extLst>
            <a:ext uri="{FF2B5EF4-FFF2-40B4-BE49-F238E27FC236}">
              <a16:creationId xmlns:a16="http://schemas.microsoft.com/office/drawing/2014/main" xmlns="" id="{C5868F25-C96A-446D-A811-FB6BF171EB1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50" name="Text Box 3">
          <a:extLst>
            <a:ext uri="{FF2B5EF4-FFF2-40B4-BE49-F238E27FC236}">
              <a16:creationId xmlns:a16="http://schemas.microsoft.com/office/drawing/2014/main" xmlns="" id="{B2A13BC5-C429-492A-9501-5E868F98A79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51" name="Text Box 3">
          <a:extLst>
            <a:ext uri="{FF2B5EF4-FFF2-40B4-BE49-F238E27FC236}">
              <a16:creationId xmlns:a16="http://schemas.microsoft.com/office/drawing/2014/main" xmlns="" id="{A595601B-77ED-4E37-A3B8-B42F915CFA6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52" name="Text Box 3">
          <a:extLst>
            <a:ext uri="{FF2B5EF4-FFF2-40B4-BE49-F238E27FC236}">
              <a16:creationId xmlns:a16="http://schemas.microsoft.com/office/drawing/2014/main" xmlns="" id="{49231C0C-74F2-44D0-AD22-53DC3FD6AF9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53" name="Text Box 3">
          <a:extLst>
            <a:ext uri="{FF2B5EF4-FFF2-40B4-BE49-F238E27FC236}">
              <a16:creationId xmlns:a16="http://schemas.microsoft.com/office/drawing/2014/main" xmlns="" id="{54F0060F-6C66-49CE-8700-FE42E9B5EEB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54" name="Text Box 3">
          <a:extLst>
            <a:ext uri="{FF2B5EF4-FFF2-40B4-BE49-F238E27FC236}">
              <a16:creationId xmlns:a16="http://schemas.microsoft.com/office/drawing/2014/main" xmlns="" id="{1892182A-287A-40B3-88BF-7C94B09F638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55" name="Text Box 3">
          <a:extLst>
            <a:ext uri="{FF2B5EF4-FFF2-40B4-BE49-F238E27FC236}">
              <a16:creationId xmlns:a16="http://schemas.microsoft.com/office/drawing/2014/main" xmlns="" id="{7053B80D-BC74-45E3-9580-48491E7C8DA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56" name="Text Box 3">
          <a:extLst>
            <a:ext uri="{FF2B5EF4-FFF2-40B4-BE49-F238E27FC236}">
              <a16:creationId xmlns:a16="http://schemas.microsoft.com/office/drawing/2014/main" xmlns="" id="{67DCBB6F-8A1A-4248-9FFC-9D2BAC795C7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57" name="Text Box 3">
          <a:extLst>
            <a:ext uri="{FF2B5EF4-FFF2-40B4-BE49-F238E27FC236}">
              <a16:creationId xmlns:a16="http://schemas.microsoft.com/office/drawing/2014/main" xmlns="" id="{BA89C55A-254A-4247-8AE2-6C6B323D865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58" name="Text Box 3">
          <a:extLst>
            <a:ext uri="{FF2B5EF4-FFF2-40B4-BE49-F238E27FC236}">
              <a16:creationId xmlns:a16="http://schemas.microsoft.com/office/drawing/2014/main" xmlns="" id="{D5F1631C-1CD9-4D80-BDEF-F904DCC3B19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59" name="Text Box 3">
          <a:extLst>
            <a:ext uri="{FF2B5EF4-FFF2-40B4-BE49-F238E27FC236}">
              <a16:creationId xmlns:a16="http://schemas.microsoft.com/office/drawing/2014/main" xmlns="" id="{3804E52F-0807-4BDD-BEAB-3570D5AC326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60" name="Text Box 3">
          <a:extLst>
            <a:ext uri="{FF2B5EF4-FFF2-40B4-BE49-F238E27FC236}">
              <a16:creationId xmlns:a16="http://schemas.microsoft.com/office/drawing/2014/main" xmlns="" id="{9F82A54C-6FB8-4ACD-86AD-E8B3AE396DF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61" name="Text Box 3">
          <a:extLst>
            <a:ext uri="{FF2B5EF4-FFF2-40B4-BE49-F238E27FC236}">
              <a16:creationId xmlns:a16="http://schemas.microsoft.com/office/drawing/2014/main" xmlns="" id="{2FD818EA-EE7A-4247-B8BE-629B58AC033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62" name="Text Box 3">
          <a:extLst>
            <a:ext uri="{FF2B5EF4-FFF2-40B4-BE49-F238E27FC236}">
              <a16:creationId xmlns:a16="http://schemas.microsoft.com/office/drawing/2014/main" xmlns="" id="{164EF363-1475-4032-9519-5C55834A33E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63" name="Text Box 3">
          <a:extLst>
            <a:ext uri="{FF2B5EF4-FFF2-40B4-BE49-F238E27FC236}">
              <a16:creationId xmlns:a16="http://schemas.microsoft.com/office/drawing/2014/main" xmlns="" id="{B0B8F7B8-93A7-425B-AA97-B5D6DFECCA7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64" name="Text Box 3">
          <a:extLst>
            <a:ext uri="{FF2B5EF4-FFF2-40B4-BE49-F238E27FC236}">
              <a16:creationId xmlns:a16="http://schemas.microsoft.com/office/drawing/2014/main" xmlns="" id="{07265586-C1A6-4F75-9415-B98CC34A227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65" name="Text Box 3">
          <a:extLst>
            <a:ext uri="{FF2B5EF4-FFF2-40B4-BE49-F238E27FC236}">
              <a16:creationId xmlns:a16="http://schemas.microsoft.com/office/drawing/2014/main" xmlns="" id="{485E66C0-E3DC-47D6-A180-B62768DA2C9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66" name="Text Box 3">
          <a:extLst>
            <a:ext uri="{FF2B5EF4-FFF2-40B4-BE49-F238E27FC236}">
              <a16:creationId xmlns:a16="http://schemas.microsoft.com/office/drawing/2014/main" xmlns="" id="{18CCE6A6-7A3A-4946-A81E-52F8A3734A9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67" name="Text Box 3">
          <a:extLst>
            <a:ext uri="{FF2B5EF4-FFF2-40B4-BE49-F238E27FC236}">
              <a16:creationId xmlns:a16="http://schemas.microsoft.com/office/drawing/2014/main" xmlns="" id="{D36DA172-8E39-48C5-85A8-F90A2F8FB9B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68" name="Text Box 3">
          <a:extLst>
            <a:ext uri="{FF2B5EF4-FFF2-40B4-BE49-F238E27FC236}">
              <a16:creationId xmlns:a16="http://schemas.microsoft.com/office/drawing/2014/main" xmlns="" id="{6DC64D1A-0118-430D-8477-F8706246E5A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69" name="Text Box 3">
          <a:extLst>
            <a:ext uri="{FF2B5EF4-FFF2-40B4-BE49-F238E27FC236}">
              <a16:creationId xmlns:a16="http://schemas.microsoft.com/office/drawing/2014/main" xmlns="" id="{14EC74CD-3C63-4E81-85EB-7CD5D5222D7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70" name="Text Box 3">
          <a:extLst>
            <a:ext uri="{FF2B5EF4-FFF2-40B4-BE49-F238E27FC236}">
              <a16:creationId xmlns:a16="http://schemas.microsoft.com/office/drawing/2014/main" xmlns="" id="{FA698D99-C2DA-4463-8CAD-A0D3B04A996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71" name="Text Box 3">
          <a:extLst>
            <a:ext uri="{FF2B5EF4-FFF2-40B4-BE49-F238E27FC236}">
              <a16:creationId xmlns:a16="http://schemas.microsoft.com/office/drawing/2014/main" xmlns="" id="{153638FB-35A6-44F2-BFA3-5F1E63B7574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72" name="Text Box 3">
          <a:extLst>
            <a:ext uri="{FF2B5EF4-FFF2-40B4-BE49-F238E27FC236}">
              <a16:creationId xmlns:a16="http://schemas.microsoft.com/office/drawing/2014/main" xmlns="" id="{96BE7398-3CF2-4386-91EE-2CCEA69753A7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73" name="Text Box 3">
          <a:extLst>
            <a:ext uri="{FF2B5EF4-FFF2-40B4-BE49-F238E27FC236}">
              <a16:creationId xmlns:a16="http://schemas.microsoft.com/office/drawing/2014/main" xmlns="" id="{327FD320-49E9-402C-954F-B229BF7441D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74" name="Text Box 3">
          <a:extLst>
            <a:ext uri="{FF2B5EF4-FFF2-40B4-BE49-F238E27FC236}">
              <a16:creationId xmlns:a16="http://schemas.microsoft.com/office/drawing/2014/main" xmlns="" id="{C086BB5A-87EB-4E83-8B72-2900D0F756E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75" name="Text Box 3">
          <a:extLst>
            <a:ext uri="{FF2B5EF4-FFF2-40B4-BE49-F238E27FC236}">
              <a16:creationId xmlns:a16="http://schemas.microsoft.com/office/drawing/2014/main" xmlns="" id="{E7008CBA-0686-44DC-953B-1E0303089D5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76" name="Text Box 3">
          <a:extLst>
            <a:ext uri="{FF2B5EF4-FFF2-40B4-BE49-F238E27FC236}">
              <a16:creationId xmlns:a16="http://schemas.microsoft.com/office/drawing/2014/main" xmlns="" id="{D21AABAE-10BB-4820-83C5-0FA80EAFC4B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77" name="Text Box 3">
          <a:extLst>
            <a:ext uri="{FF2B5EF4-FFF2-40B4-BE49-F238E27FC236}">
              <a16:creationId xmlns:a16="http://schemas.microsoft.com/office/drawing/2014/main" xmlns="" id="{1A32ABCD-6013-4526-8C6D-A5BB79813EA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78" name="Text Box 3">
          <a:extLst>
            <a:ext uri="{FF2B5EF4-FFF2-40B4-BE49-F238E27FC236}">
              <a16:creationId xmlns:a16="http://schemas.microsoft.com/office/drawing/2014/main" xmlns="" id="{0D50DA1A-2D92-46D1-870D-DADFA789BCE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79" name="Text Box 3">
          <a:extLst>
            <a:ext uri="{FF2B5EF4-FFF2-40B4-BE49-F238E27FC236}">
              <a16:creationId xmlns:a16="http://schemas.microsoft.com/office/drawing/2014/main" xmlns="" id="{3B97556C-8096-4053-97EB-D7E747F4B45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80" name="Text Box 3">
          <a:extLst>
            <a:ext uri="{FF2B5EF4-FFF2-40B4-BE49-F238E27FC236}">
              <a16:creationId xmlns:a16="http://schemas.microsoft.com/office/drawing/2014/main" xmlns="" id="{07F7D163-2A2C-47FF-9112-D216842B0FB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81" name="Text Box 3">
          <a:extLst>
            <a:ext uri="{FF2B5EF4-FFF2-40B4-BE49-F238E27FC236}">
              <a16:creationId xmlns:a16="http://schemas.microsoft.com/office/drawing/2014/main" xmlns="" id="{B99C51A8-1A74-4156-A04D-378B07A27A21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82" name="Text Box 3">
          <a:extLst>
            <a:ext uri="{FF2B5EF4-FFF2-40B4-BE49-F238E27FC236}">
              <a16:creationId xmlns:a16="http://schemas.microsoft.com/office/drawing/2014/main" xmlns="" id="{1814BFB4-E2B4-4D9E-8C5E-A369C7B4827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83" name="Text Box 3">
          <a:extLst>
            <a:ext uri="{FF2B5EF4-FFF2-40B4-BE49-F238E27FC236}">
              <a16:creationId xmlns:a16="http://schemas.microsoft.com/office/drawing/2014/main" xmlns="" id="{4E3D5BB1-0352-437E-BBD3-37ACD1101D4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84" name="Text Box 3">
          <a:extLst>
            <a:ext uri="{FF2B5EF4-FFF2-40B4-BE49-F238E27FC236}">
              <a16:creationId xmlns:a16="http://schemas.microsoft.com/office/drawing/2014/main" xmlns="" id="{B14F7B29-FE16-4C45-944B-6E33BB17A58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85" name="Text Box 3">
          <a:extLst>
            <a:ext uri="{FF2B5EF4-FFF2-40B4-BE49-F238E27FC236}">
              <a16:creationId xmlns:a16="http://schemas.microsoft.com/office/drawing/2014/main" xmlns="" id="{92456517-06DB-4971-82E1-BE5CE7387AB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86" name="Text Box 3">
          <a:extLst>
            <a:ext uri="{FF2B5EF4-FFF2-40B4-BE49-F238E27FC236}">
              <a16:creationId xmlns:a16="http://schemas.microsoft.com/office/drawing/2014/main" xmlns="" id="{A67479A4-0340-4270-8993-01F1B4F04FC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87" name="Text Box 3">
          <a:extLst>
            <a:ext uri="{FF2B5EF4-FFF2-40B4-BE49-F238E27FC236}">
              <a16:creationId xmlns:a16="http://schemas.microsoft.com/office/drawing/2014/main" xmlns="" id="{C9E2A6E3-2641-47EB-9258-374505165F5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88" name="Text Box 3">
          <a:extLst>
            <a:ext uri="{FF2B5EF4-FFF2-40B4-BE49-F238E27FC236}">
              <a16:creationId xmlns:a16="http://schemas.microsoft.com/office/drawing/2014/main" xmlns="" id="{BEC90089-88C8-43A0-BC29-3A589CC3A07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89" name="Text Box 3">
          <a:extLst>
            <a:ext uri="{FF2B5EF4-FFF2-40B4-BE49-F238E27FC236}">
              <a16:creationId xmlns:a16="http://schemas.microsoft.com/office/drawing/2014/main" xmlns="" id="{7CA02449-EA0A-43B5-B123-B82C013C260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90" name="Text Box 3">
          <a:extLst>
            <a:ext uri="{FF2B5EF4-FFF2-40B4-BE49-F238E27FC236}">
              <a16:creationId xmlns:a16="http://schemas.microsoft.com/office/drawing/2014/main" xmlns="" id="{DAA2DBDE-5A65-4FE2-ABCC-7F9522D9202F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91" name="Text Box 3">
          <a:extLst>
            <a:ext uri="{FF2B5EF4-FFF2-40B4-BE49-F238E27FC236}">
              <a16:creationId xmlns:a16="http://schemas.microsoft.com/office/drawing/2014/main" xmlns="" id="{233986D0-F110-4925-8302-0E275BFB32E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92" name="Text Box 3">
          <a:extLst>
            <a:ext uri="{FF2B5EF4-FFF2-40B4-BE49-F238E27FC236}">
              <a16:creationId xmlns:a16="http://schemas.microsoft.com/office/drawing/2014/main" xmlns="" id="{62613D2E-6F66-4896-B709-333E7E69D195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93" name="Text Box 3">
          <a:extLst>
            <a:ext uri="{FF2B5EF4-FFF2-40B4-BE49-F238E27FC236}">
              <a16:creationId xmlns:a16="http://schemas.microsoft.com/office/drawing/2014/main" xmlns="" id="{29E7FE2E-0FDA-4B8B-B420-B7163B4AD67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94" name="Text Box 3">
          <a:extLst>
            <a:ext uri="{FF2B5EF4-FFF2-40B4-BE49-F238E27FC236}">
              <a16:creationId xmlns:a16="http://schemas.microsoft.com/office/drawing/2014/main" xmlns="" id="{A3DBF247-842D-4DD0-8384-91A1BF8A766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95" name="Text Box 3">
          <a:extLst>
            <a:ext uri="{FF2B5EF4-FFF2-40B4-BE49-F238E27FC236}">
              <a16:creationId xmlns:a16="http://schemas.microsoft.com/office/drawing/2014/main" xmlns="" id="{285A6F6F-25CE-4372-89A9-D31BBD4309D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96" name="Text Box 3">
          <a:extLst>
            <a:ext uri="{FF2B5EF4-FFF2-40B4-BE49-F238E27FC236}">
              <a16:creationId xmlns:a16="http://schemas.microsoft.com/office/drawing/2014/main" xmlns="" id="{545941F0-D3F6-47CF-8FD1-A52671CA3E5B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97" name="Text Box 3">
          <a:extLst>
            <a:ext uri="{FF2B5EF4-FFF2-40B4-BE49-F238E27FC236}">
              <a16:creationId xmlns:a16="http://schemas.microsoft.com/office/drawing/2014/main" xmlns="" id="{D9044731-2E05-4592-948E-BE0277287D3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6998" name="Text Box 3">
          <a:extLst>
            <a:ext uri="{FF2B5EF4-FFF2-40B4-BE49-F238E27FC236}">
              <a16:creationId xmlns:a16="http://schemas.microsoft.com/office/drawing/2014/main" xmlns="" id="{DF17EDA7-9B98-4D60-B5C4-4BB3357954BE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6999" name="Text Box 3">
          <a:extLst>
            <a:ext uri="{FF2B5EF4-FFF2-40B4-BE49-F238E27FC236}">
              <a16:creationId xmlns:a16="http://schemas.microsoft.com/office/drawing/2014/main" xmlns="" id="{E40EFD1B-26FD-4C0B-BC2D-102A26EDC6E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000" name="Text Box 3">
          <a:extLst>
            <a:ext uri="{FF2B5EF4-FFF2-40B4-BE49-F238E27FC236}">
              <a16:creationId xmlns:a16="http://schemas.microsoft.com/office/drawing/2014/main" xmlns="" id="{941B0EC0-6022-474C-B7AE-C5D4AF49191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001" name="Text Box 3">
          <a:extLst>
            <a:ext uri="{FF2B5EF4-FFF2-40B4-BE49-F238E27FC236}">
              <a16:creationId xmlns:a16="http://schemas.microsoft.com/office/drawing/2014/main" xmlns="" id="{88A22E28-EA61-49BE-9980-58C32E32B2D6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002" name="Text Box 3">
          <a:extLst>
            <a:ext uri="{FF2B5EF4-FFF2-40B4-BE49-F238E27FC236}">
              <a16:creationId xmlns:a16="http://schemas.microsoft.com/office/drawing/2014/main" xmlns="" id="{0C3E116D-EDFF-4BBB-8963-833C9C71D01C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003" name="Text Box 3">
          <a:extLst>
            <a:ext uri="{FF2B5EF4-FFF2-40B4-BE49-F238E27FC236}">
              <a16:creationId xmlns:a16="http://schemas.microsoft.com/office/drawing/2014/main" xmlns="" id="{7123BC9F-1E06-48E0-875D-0A191104A0A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004" name="Text Box 3">
          <a:extLst>
            <a:ext uri="{FF2B5EF4-FFF2-40B4-BE49-F238E27FC236}">
              <a16:creationId xmlns:a16="http://schemas.microsoft.com/office/drawing/2014/main" xmlns="" id="{FC97F5AD-2C0D-4F22-AA8C-A38DE4C1D83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005" name="Text Box 3">
          <a:extLst>
            <a:ext uri="{FF2B5EF4-FFF2-40B4-BE49-F238E27FC236}">
              <a16:creationId xmlns:a16="http://schemas.microsoft.com/office/drawing/2014/main" xmlns="" id="{C7074803-677B-4CF2-91DA-D59FADCE4C23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006" name="Text Box 3">
          <a:extLst>
            <a:ext uri="{FF2B5EF4-FFF2-40B4-BE49-F238E27FC236}">
              <a16:creationId xmlns:a16="http://schemas.microsoft.com/office/drawing/2014/main" xmlns="" id="{F9F1CF53-CF93-413B-BEAD-751774AB7CA0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007" name="Text Box 3">
          <a:extLst>
            <a:ext uri="{FF2B5EF4-FFF2-40B4-BE49-F238E27FC236}">
              <a16:creationId xmlns:a16="http://schemas.microsoft.com/office/drawing/2014/main" xmlns="" id="{28766366-DF90-41BD-B963-A10D169EC7C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008" name="Text Box 3">
          <a:extLst>
            <a:ext uri="{FF2B5EF4-FFF2-40B4-BE49-F238E27FC236}">
              <a16:creationId xmlns:a16="http://schemas.microsoft.com/office/drawing/2014/main" xmlns="" id="{413B0134-C1E8-4780-B9E4-456F43D6801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009" name="Text Box 3">
          <a:extLst>
            <a:ext uri="{FF2B5EF4-FFF2-40B4-BE49-F238E27FC236}">
              <a16:creationId xmlns:a16="http://schemas.microsoft.com/office/drawing/2014/main" xmlns="" id="{E10E0CDE-B8F3-4D12-BDA1-F90725089EA9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010" name="Text Box 3">
          <a:extLst>
            <a:ext uri="{FF2B5EF4-FFF2-40B4-BE49-F238E27FC236}">
              <a16:creationId xmlns:a16="http://schemas.microsoft.com/office/drawing/2014/main" xmlns="" id="{AE1B33A7-79FB-4831-906D-416FB64790C2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011" name="Text Box 3">
          <a:extLst>
            <a:ext uri="{FF2B5EF4-FFF2-40B4-BE49-F238E27FC236}">
              <a16:creationId xmlns:a16="http://schemas.microsoft.com/office/drawing/2014/main" xmlns="" id="{45E17BC3-F7D0-43B1-88A9-4B06B6A2C114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012" name="Text Box 3">
          <a:extLst>
            <a:ext uri="{FF2B5EF4-FFF2-40B4-BE49-F238E27FC236}">
              <a16:creationId xmlns:a16="http://schemas.microsoft.com/office/drawing/2014/main" xmlns="" id="{F3E33EDC-4024-46AC-AA4C-80415621D0CA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013" name="Text Box 3">
          <a:extLst>
            <a:ext uri="{FF2B5EF4-FFF2-40B4-BE49-F238E27FC236}">
              <a16:creationId xmlns:a16="http://schemas.microsoft.com/office/drawing/2014/main" xmlns="" id="{C1CDD79F-F0F9-490A-AEBB-A5C0E28EC518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014" name="Text Box 3">
          <a:extLst>
            <a:ext uri="{FF2B5EF4-FFF2-40B4-BE49-F238E27FC236}">
              <a16:creationId xmlns:a16="http://schemas.microsoft.com/office/drawing/2014/main" xmlns="" id="{25648E24-7FFC-41A2-A839-7A0787CD044D}"/>
            </a:ext>
          </a:extLst>
        </xdr:cNvPr>
        <xdr:cNvSpPr txBox="1">
          <a:spLocks noChangeArrowheads="1"/>
        </xdr:cNvSpPr>
      </xdr:nvSpPr>
      <xdr:spPr bwMode="auto">
        <a:xfrm>
          <a:off x="1424539" y="182880000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7015" name="Text Box 3">
          <a:extLst>
            <a:ext uri="{FF2B5EF4-FFF2-40B4-BE49-F238E27FC236}">
              <a16:creationId xmlns:a16="http://schemas.microsoft.com/office/drawing/2014/main" xmlns="" id="{3F9E8EB2-0291-47C8-A0CA-B33BA5AE95F5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7016" name="Text Box 3">
          <a:extLst>
            <a:ext uri="{FF2B5EF4-FFF2-40B4-BE49-F238E27FC236}">
              <a16:creationId xmlns:a16="http://schemas.microsoft.com/office/drawing/2014/main" xmlns="" id="{1A14F423-4C5A-4F63-9139-3A7E82FA9BE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7017" name="Text Box 3">
          <a:extLst>
            <a:ext uri="{FF2B5EF4-FFF2-40B4-BE49-F238E27FC236}">
              <a16:creationId xmlns:a16="http://schemas.microsoft.com/office/drawing/2014/main" xmlns="" id="{3E047155-A929-48C4-B5C8-9DC628FA37D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7018" name="Text Box 3">
          <a:extLst>
            <a:ext uri="{FF2B5EF4-FFF2-40B4-BE49-F238E27FC236}">
              <a16:creationId xmlns:a16="http://schemas.microsoft.com/office/drawing/2014/main" xmlns="" id="{A046D7F5-7F65-449D-AF06-F7BDAE936D8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7019" name="Text Box 3">
          <a:extLst>
            <a:ext uri="{FF2B5EF4-FFF2-40B4-BE49-F238E27FC236}">
              <a16:creationId xmlns:a16="http://schemas.microsoft.com/office/drawing/2014/main" xmlns="" id="{8AB262AB-888A-41AE-8037-3D01B56358FD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7020" name="Text Box 3">
          <a:extLst>
            <a:ext uri="{FF2B5EF4-FFF2-40B4-BE49-F238E27FC236}">
              <a16:creationId xmlns:a16="http://schemas.microsoft.com/office/drawing/2014/main" xmlns="" id="{52C78401-4C8A-4B28-A0FD-1AB3F8D7C39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7021" name="Text Box 3">
          <a:extLst>
            <a:ext uri="{FF2B5EF4-FFF2-40B4-BE49-F238E27FC236}">
              <a16:creationId xmlns:a16="http://schemas.microsoft.com/office/drawing/2014/main" xmlns="" id="{1EE6D72F-D307-4997-92B2-DD6532F1B8F3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7022" name="Text Box 3">
          <a:extLst>
            <a:ext uri="{FF2B5EF4-FFF2-40B4-BE49-F238E27FC236}">
              <a16:creationId xmlns:a16="http://schemas.microsoft.com/office/drawing/2014/main" xmlns="" id="{CAF39712-9CBB-4926-A0BC-3882C3003F62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7023" name="Text Box 3">
          <a:extLst>
            <a:ext uri="{FF2B5EF4-FFF2-40B4-BE49-F238E27FC236}">
              <a16:creationId xmlns:a16="http://schemas.microsoft.com/office/drawing/2014/main" xmlns="" id="{5F25FFB6-CBE8-4438-B4A0-2370482740F7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7024" name="Text Box 3">
          <a:extLst>
            <a:ext uri="{FF2B5EF4-FFF2-40B4-BE49-F238E27FC236}">
              <a16:creationId xmlns:a16="http://schemas.microsoft.com/office/drawing/2014/main" xmlns="" id="{31F47416-4FCF-4315-80EC-CDC2134213AA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7025" name="Text Box 3">
          <a:extLst>
            <a:ext uri="{FF2B5EF4-FFF2-40B4-BE49-F238E27FC236}">
              <a16:creationId xmlns:a16="http://schemas.microsoft.com/office/drawing/2014/main" xmlns="" id="{267B6206-34F7-4FD1-8843-9FC55776BE1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646</xdr:row>
      <xdr:rowOff>0</xdr:rowOff>
    </xdr:from>
    <xdr:ext cx="563880" cy="301191"/>
    <xdr:sp macro="" textlink="">
      <xdr:nvSpPr>
        <xdr:cNvPr id="7026" name="Text Box 3">
          <a:extLst>
            <a:ext uri="{FF2B5EF4-FFF2-40B4-BE49-F238E27FC236}">
              <a16:creationId xmlns:a16="http://schemas.microsoft.com/office/drawing/2014/main" xmlns="" id="{86C68AA1-88B4-46D2-993A-6A485BFB03C4}"/>
            </a:ext>
          </a:extLst>
        </xdr:cNvPr>
        <xdr:cNvSpPr txBox="1">
          <a:spLocks noChangeArrowheads="1"/>
        </xdr:cNvSpPr>
      </xdr:nvSpPr>
      <xdr:spPr bwMode="auto">
        <a:xfrm>
          <a:off x="6507079" y="182880000"/>
          <a:ext cx="563880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27" name="Text Box 3">
          <a:extLst>
            <a:ext uri="{FF2B5EF4-FFF2-40B4-BE49-F238E27FC236}">
              <a16:creationId xmlns:a16="http://schemas.microsoft.com/office/drawing/2014/main" xmlns="" id="{90AD1A82-BA82-42EB-86A4-2E9388A3F06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28" name="Text Box 3">
          <a:extLst>
            <a:ext uri="{FF2B5EF4-FFF2-40B4-BE49-F238E27FC236}">
              <a16:creationId xmlns:a16="http://schemas.microsoft.com/office/drawing/2014/main" xmlns="" id="{BED6F426-65A6-4343-ABF3-9ABB19731F9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29" name="Text Box 3">
          <a:extLst>
            <a:ext uri="{FF2B5EF4-FFF2-40B4-BE49-F238E27FC236}">
              <a16:creationId xmlns:a16="http://schemas.microsoft.com/office/drawing/2014/main" xmlns="" id="{E117E5F8-FA2E-475A-A8C2-034DD896589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30" name="Text Box 3">
          <a:extLst>
            <a:ext uri="{FF2B5EF4-FFF2-40B4-BE49-F238E27FC236}">
              <a16:creationId xmlns:a16="http://schemas.microsoft.com/office/drawing/2014/main" xmlns="" id="{C1634641-5630-4341-85F3-DA0B22A2834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31" name="Text Box 3">
          <a:extLst>
            <a:ext uri="{FF2B5EF4-FFF2-40B4-BE49-F238E27FC236}">
              <a16:creationId xmlns:a16="http://schemas.microsoft.com/office/drawing/2014/main" xmlns="" id="{D28541DD-D96C-411A-A6B1-E9A150FACE5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32" name="Text Box 3">
          <a:extLst>
            <a:ext uri="{FF2B5EF4-FFF2-40B4-BE49-F238E27FC236}">
              <a16:creationId xmlns:a16="http://schemas.microsoft.com/office/drawing/2014/main" xmlns="" id="{14A01977-7199-46FA-B184-17D674E1548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33" name="Text Box 3">
          <a:extLst>
            <a:ext uri="{FF2B5EF4-FFF2-40B4-BE49-F238E27FC236}">
              <a16:creationId xmlns:a16="http://schemas.microsoft.com/office/drawing/2014/main" xmlns="" id="{1F42FA1A-0685-48D9-AE26-3492E2FC574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34" name="Text Box 3">
          <a:extLst>
            <a:ext uri="{FF2B5EF4-FFF2-40B4-BE49-F238E27FC236}">
              <a16:creationId xmlns:a16="http://schemas.microsoft.com/office/drawing/2014/main" xmlns="" id="{8EF61171-1EDE-402F-B00B-399FF4E075C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35" name="Text Box 3">
          <a:extLst>
            <a:ext uri="{FF2B5EF4-FFF2-40B4-BE49-F238E27FC236}">
              <a16:creationId xmlns:a16="http://schemas.microsoft.com/office/drawing/2014/main" xmlns="" id="{DD298C9D-374F-4260-A222-FC83BE67DFB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36" name="Text Box 3">
          <a:extLst>
            <a:ext uri="{FF2B5EF4-FFF2-40B4-BE49-F238E27FC236}">
              <a16:creationId xmlns:a16="http://schemas.microsoft.com/office/drawing/2014/main" xmlns="" id="{9888EC4E-F860-47CB-B5FA-BDE1B6E696E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37" name="Text Box 3">
          <a:extLst>
            <a:ext uri="{FF2B5EF4-FFF2-40B4-BE49-F238E27FC236}">
              <a16:creationId xmlns:a16="http://schemas.microsoft.com/office/drawing/2014/main" xmlns="" id="{1985F832-BDC6-4D75-BF85-884A6058A44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38" name="Text Box 3">
          <a:extLst>
            <a:ext uri="{FF2B5EF4-FFF2-40B4-BE49-F238E27FC236}">
              <a16:creationId xmlns:a16="http://schemas.microsoft.com/office/drawing/2014/main" xmlns="" id="{2EAF1DE3-3EC6-40BA-BA7E-017E678052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39" name="Text Box 3">
          <a:extLst>
            <a:ext uri="{FF2B5EF4-FFF2-40B4-BE49-F238E27FC236}">
              <a16:creationId xmlns:a16="http://schemas.microsoft.com/office/drawing/2014/main" xmlns="" id="{4DF4C7E1-3DB9-4090-B75E-04A1019EE94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40" name="Text Box 3">
          <a:extLst>
            <a:ext uri="{FF2B5EF4-FFF2-40B4-BE49-F238E27FC236}">
              <a16:creationId xmlns:a16="http://schemas.microsoft.com/office/drawing/2014/main" xmlns="" id="{01DA7267-D22D-4962-AC3D-7696EFF2252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41" name="Text Box 3">
          <a:extLst>
            <a:ext uri="{FF2B5EF4-FFF2-40B4-BE49-F238E27FC236}">
              <a16:creationId xmlns:a16="http://schemas.microsoft.com/office/drawing/2014/main" xmlns="" id="{8567F3B7-FE41-49B6-B27D-5ABBEF444FA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42" name="Text Box 3">
          <a:extLst>
            <a:ext uri="{FF2B5EF4-FFF2-40B4-BE49-F238E27FC236}">
              <a16:creationId xmlns:a16="http://schemas.microsoft.com/office/drawing/2014/main" xmlns="" id="{4FDEA821-2430-4A43-AD03-996A12B9A0B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43" name="Text Box 3">
          <a:extLst>
            <a:ext uri="{FF2B5EF4-FFF2-40B4-BE49-F238E27FC236}">
              <a16:creationId xmlns:a16="http://schemas.microsoft.com/office/drawing/2014/main" xmlns="" id="{9114B33A-D65E-4DBD-B9A7-01AF1C361CC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44" name="Text Box 3">
          <a:extLst>
            <a:ext uri="{FF2B5EF4-FFF2-40B4-BE49-F238E27FC236}">
              <a16:creationId xmlns:a16="http://schemas.microsoft.com/office/drawing/2014/main" xmlns="" id="{57A55B8C-8E54-42A0-83C6-D50EDDE4C51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45" name="Text Box 3">
          <a:extLst>
            <a:ext uri="{FF2B5EF4-FFF2-40B4-BE49-F238E27FC236}">
              <a16:creationId xmlns:a16="http://schemas.microsoft.com/office/drawing/2014/main" xmlns="" id="{E4EE1B32-C1BD-441B-B910-44B219A9E03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46" name="Text Box 3">
          <a:extLst>
            <a:ext uri="{FF2B5EF4-FFF2-40B4-BE49-F238E27FC236}">
              <a16:creationId xmlns:a16="http://schemas.microsoft.com/office/drawing/2014/main" xmlns="" id="{E71666A7-73AC-4916-9C0A-A4ABB9F6F39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47" name="Text Box 3">
          <a:extLst>
            <a:ext uri="{FF2B5EF4-FFF2-40B4-BE49-F238E27FC236}">
              <a16:creationId xmlns:a16="http://schemas.microsoft.com/office/drawing/2014/main" xmlns="" id="{1E957D67-BA5D-480D-A0C1-A7463AB4A7C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48" name="Text Box 3">
          <a:extLst>
            <a:ext uri="{FF2B5EF4-FFF2-40B4-BE49-F238E27FC236}">
              <a16:creationId xmlns:a16="http://schemas.microsoft.com/office/drawing/2014/main" xmlns="" id="{72691544-CF46-42A9-BAD9-DC26208C70A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49" name="Text Box 3">
          <a:extLst>
            <a:ext uri="{FF2B5EF4-FFF2-40B4-BE49-F238E27FC236}">
              <a16:creationId xmlns:a16="http://schemas.microsoft.com/office/drawing/2014/main" xmlns="" id="{795F0048-398C-4065-AD7B-02EB3F1D4CC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50" name="Text Box 3">
          <a:extLst>
            <a:ext uri="{FF2B5EF4-FFF2-40B4-BE49-F238E27FC236}">
              <a16:creationId xmlns:a16="http://schemas.microsoft.com/office/drawing/2014/main" xmlns="" id="{B0D431A4-3FB4-4C9E-921C-41625C1BAF9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51" name="Text Box 3">
          <a:extLst>
            <a:ext uri="{FF2B5EF4-FFF2-40B4-BE49-F238E27FC236}">
              <a16:creationId xmlns:a16="http://schemas.microsoft.com/office/drawing/2014/main" xmlns="" id="{4A482C32-0DF9-4187-8202-F8F2744955F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52" name="Text Box 3">
          <a:extLst>
            <a:ext uri="{FF2B5EF4-FFF2-40B4-BE49-F238E27FC236}">
              <a16:creationId xmlns:a16="http://schemas.microsoft.com/office/drawing/2014/main" xmlns="" id="{F2B2922A-7FA1-4DB9-BD1A-CCD32F5AFEB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53" name="Text Box 3">
          <a:extLst>
            <a:ext uri="{FF2B5EF4-FFF2-40B4-BE49-F238E27FC236}">
              <a16:creationId xmlns:a16="http://schemas.microsoft.com/office/drawing/2014/main" xmlns="" id="{78A1319E-7EB4-40BA-BAE1-E91E862E25C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54" name="Text Box 3">
          <a:extLst>
            <a:ext uri="{FF2B5EF4-FFF2-40B4-BE49-F238E27FC236}">
              <a16:creationId xmlns:a16="http://schemas.microsoft.com/office/drawing/2014/main" xmlns="" id="{42AC48AF-E880-492B-B195-FD33531289D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55" name="Text Box 3">
          <a:extLst>
            <a:ext uri="{FF2B5EF4-FFF2-40B4-BE49-F238E27FC236}">
              <a16:creationId xmlns:a16="http://schemas.microsoft.com/office/drawing/2014/main" xmlns="" id="{904ED44E-2492-4808-997D-9B451023380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56" name="Text Box 3">
          <a:extLst>
            <a:ext uri="{FF2B5EF4-FFF2-40B4-BE49-F238E27FC236}">
              <a16:creationId xmlns:a16="http://schemas.microsoft.com/office/drawing/2014/main" xmlns="" id="{0D674479-2D52-4BED-BF48-044D5A503EB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57" name="Text Box 3">
          <a:extLst>
            <a:ext uri="{FF2B5EF4-FFF2-40B4-BE49-F238E27FC236}">
              <a16:creationId xmlns:a16="http://schemas.microsoft.com/office/drawing/2014/main" xmlns="" id="{BF6B6749-6133-4DD4-B63F-1CA901B7C2A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58" name="Text Box 3">
          <a:extLst>
            <a:ext uri="{FF2B5EF4-FFF2-40B4-BE49-F238E27FC236}">
              <a16:creationId xmlns:a16="http://schemas.microsoft.com/office/drawing/2014/main" xmlns="" id="{E37A09D4-3333-40BC-83B5-4B6BDF2770C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59" name="Text Box 3">
          <a:extLst>
            <a:ext uri="{FF2B5EF4-FFF2-40B4-BE49-F238E27FC236}">
              <a16:creationId xmlns:a16="http://schemas.microsoft.com/office/drawing/2014/main" xmlns="" id="{C7A72BB4-BA43-473A-88A9-BD325D1CCED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60" name="Text Box 3">
          <a:extLst>
            <a:ext uri="{FF2B5EF4-FFF2-40B4-BE49-F238E27FC236}">
              <a16:creationId xmlns:a16="http://schemas.microsoft.com/office/drawing/2014/main" xmlns="" id="{6170BE32-B4B7-40A1-9CA8-078A781D141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61" name="Text Box 3">
          <a:extLst>
            <a:ext uri="{FF2B5EF4-FFF2-40B4-BE49-F238E27FC236}">
              <a16:creationId xmlns:a16="http://schemas.microsoft.com/office/drawing/2014/main" xmlns="" id="{5D5C57CF-031F-436E-93E4-E6FB92B7F4A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62" name="Text Box 3">
          <a:extLst>
            <a:ext uri="{FF2B5EF4-FFF2-40B4-BE49-F238E27FC236}">
              <a16:creationId xmlns:a16="http://schemas.microsoft.com/office/drawing/2014/main" xmlns="" id="{834A1A49-F826-4EC2-80FF-60B69AF502D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63" name="Text Box 3">
          <a:extLst>
            <a:ext uri="{FF2B5EF4-FFF2-40B4-BE49-F238E27FC236}">
              <a16:creationId xmlns:a16="http://schemas.microsoft.com/office/drawing/2014/main" xmlns="" id="{221D5410-EBB3-4A9C-BE07-7B1166F8A86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64" name="Text Box 3">
          <a:extLst>
            <a:ext uri="{FF2B5EF4-FFF2-40B4-BE49-F238E27FC236}">
              <a16:creationId xmlns:a16="http://schemas.microsoft.com/office/drawing/2014/main" xmlns="" id="{127C4151-619E-4844-9A53-1D8A363ADF8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65" name="Text Box 3">
          <a:extLst>
            <a:ext uri="{FF2B5EF4-FFF2-40B4-BE49-F238E27FC236}">
              <a16:creationId xmlns:a16="http://schemas.microsoft.com/office/drawing/2014/main" xmlns="" id="{88D347D7-87A5-4DC6-AEDF-258DAE80F25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66" name="Text Box 3">
          <a:extLst>
            <a:ext uri="{FF2B5EF4-FFF2-40B4-BE49-F238E27FC236}">
              <a16:creationId xmlns:a16="http://schemas.microsoft.com/office/drawing/2014/main" xmlns="" id="{E72E4F02-3DF0-4945-8BC0-DDDAC0CD4FA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67" name="Text Box 3">
          <a:extLst>
            <a:ext uri="{FF2B5EF4-FFF2-40B4-BE49-F238E27FC236}">
              <a16:creationId xmlns:a16="http://schemas.microsoft.com/office/drawing/2014/main" xmlns="" id="{10D7E393-B86D-4977-8EE2-2138987F249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68" name="Text Box 3">
          <a:extLst>
            <a:ext uri="{FF2B5EF4-FFF2-40B4-BE49-F238E27FC236}">
              <a16:creationId xmlns:a16="http://schemas.microsoft.com/office/drawing/2014/main" xmlns="" id="{6E711CA4-1C0A-460A-885C-9A8C90CBA7C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69" name="Text Box 3">
          <a:extLst>
            <a:ext uri="{FF2B5EF4-FFF2-40B4-BE49-F238E27FC236}">
              <a16:creationId xmlns:a16="http://schemas.microsoft.com/office/drawing/2014/main" xmlns="" id="{90B7BB99-5A7E-4531-97DD-8EC25ED7879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70" name="Text Box 3">
          <a:extLst>
            <a:ext uri="{FF2B5EF4-FFF2-40B4-BE49-F238E27FC236}">
              <a16:creationId xmlns:a16="http://schemas.microsoft.com/office/drawing/2014/main" xmlns="" id="{33F11662-2AFA-48D0-A562-77A7218BE6D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71" name="Text Box 3">
          <a:extLst>
            <a:ext uri="{FF2B5EF4-FFF2-40B4-BE49-F238E27FC236}">
              <a16:creationId xmlns:a16="http://schemas.microsoft.com/office/drawing/2014/main" xmlns="" id="{BAA16B56-EE98-4BE8-985C-43986A1EB1E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72" name="Text Box 3">
          <a:extLst>
            <a:ext uri="{FF2B5EF4-FFF2-40B4-BE49-F238E27FC236}">
              <a16:creationId xmlns:a16="http://schemas.microsoft.com/office/drawing/2014/main" xmlns="" id="{CA627B36-8A60-46B8-93A0-393729961D0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73" name="Text Box 3">
          <a:extLst>
            <a:ext uri="{FF2B5EF4-FFF2-40B4-BE49-F238E27FC236}">
              <a16:creationId xmlns:a16="http://schemas.microsoft.com/office/drawing/2014/main" xmlns="" id="{4A5F9E71-5791-4447-9B38-628FF1AF8E4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74" name="Text Box 3">
          <a:extLst>
            <a:ext uri="{FF2B5EF4-FFF2-40B4-BE49-F238E27FC236}">
              <a16:creationId xmlns:a16="http://schemas.microsoft.com/office/drawing/2014/main" xmlns="" id="{68CCFEEE-812C-4818-ADF3-70788ECBEB5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75" name="Text Box 3">
          <a:extLst>
            <a:ext uri="{FF2B5EF4-FFF2-40B4-BE49-F238E27FC236}">
              <a16:creationId xmlns:a16="http://schemas.microsoft.com/office/drawing/2014/main" xmlns="" id="{5069289D-2617-4503-BD0F-8DAADA17100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76" name="Text Box 3">
          <a:extLst>
            <a:ext uri="{FF2B5EF4-FFF2-40B4-BE49-F238E27FC236}">
              <a16:creationId xmlns:a16="http://schemas.microsoft.com/office/drawing/2014/main" xmlns="" id="{4F8283DB-1F9E-485A-B652-9DE10D943E6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77" name="Text Box 3">
          <a:extLst>
            <a:ext uri="{FF2B5EF4-FFF2-40B4-BE49-F238E27FC236}">
              <a16:creationId xmlns:a16="http://schemas.microsoft.com/office/drawing/2014/main" xmlns="" id="{FF45EDA4-EC07-4BE2-83CF-1FD5C6558E8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78" name="Text Box 3">
          <a:extLst>
            <a:ext uri="{FF2B5EF4-FFF2-40B4-BE49-F238E27FC236}">
              <a16:creationId xmlns:a16="http://schemas.microsoft.com/office/drawing/2014/main" xmlns="" id="{46C69934-0E54-4190-9560-325FD218219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79" name="Text Box 3">
          <a:extLst>
            <a:ext uri="{FF2B5EF4-FFF2-40B4-BE49-F238E27FC236}">
              <a16:creationId xmlns:a16="http://schemas.microsoft.com/office/drawing/2014/main" xmlns="" id="{C39ABD26-7D5D-4D2F-ABAD-4A627094D5F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80" name="Text Box 3">
          <a:extLst>
            <a:ext uri="{FF2B5EF4-FFF2-40B4-BE49-F238E27FC236}">
              <a16:creationId xmlns:a16="http://schemas.microsoft.com/office/drawing/2014/main" xmlns="" id="{4E742636-238D-43D9-960C-41C566F63AA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81" name="Text Box 3">
          <a:extLst>
            <a:ext uri="{FF2B5EF4-FFF2-40B4-BE49-F238E27FC236}">
              <a16:creationId xmlns:a16="http://schemas.microsoft.com/office/drawing/2014/main" xmlns="" id="{375DBDB0-0B97-41E3-AB50-52F10823686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82" name="Text Box 3">
          <a:extLst>
            <a:ext uri="{FF2B5EF4-FFF2-40B4-BE49-F238E27FC236}">
              <a16:creationId xmlns:a16="http://schemas.microsoft.com/office/drawing/2014/main" xmlns="" id="{B0EF94A9-BDB0-4E4D-BA15-EECB3BC3B8C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83" name="Text Box 3">
          <a:extLst>
            <a:ext uri="{FF2B5EF4-FFF2-40B4-BE49-F238E27FC236}">
              <a16:creationId xmlns:a16="http://schemas.microsoft.com/office/drawing/2014/main" xmlns="" id="{EB76A009-787D-4C15-8DDB-88674F6715E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84" name="Text Box 3">
          <a:extLst>
            <a:ext uri="{FF2B5EF4-FFF2-40B4-BE49-F238E27FC236}">
              <a16:creationId xmlns:a16="http://schemas.microsoft.com/office/drawing/2014/main" xmlns="" id="{7F7207C8-9BC9-425D-9014-6C553DF279D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85" name="Text Box 3">
          <a:extLst>
            <a:ext uri="{FF2B5EF4-FFF2-40B4-BE49-F238E27FC236}">
              <a16:creationId xmlns:a16="http://schemas.microsoft.com/office/drawing/2014/main" xmlns="" id="{31E9CBAB-9118-41E6-AAE2-3FB18881E4B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86" name="Text Box 3">
          <a:extLst>
            <a:ext uri="{FF2B5EF4-FFF2-40B4-BE49-F238E27FC236}">
              <a16:creationId xmlns:a16="http://schemas.microsoft.com/office/drawing/2014/main" xmlns="" id="{3B70BE1F-91FF-46A9-BAE0-487683FE0B6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87" name="Text Box 3">
          <a:extLst>
            <a:ext uri="{FF2B5EF4-FFF2-40B4-BE49-F238E27FC236}">
              <a16:creationId xmlns:a16="http://schemas.microsoft.com/office/drawing/2014/main" xmlns="" id="{D89BAE8D-E45E-4A1C-A335-CD3ED358812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88" name="Text Box 3">
          <a:extLst>
            <a:ext uri="{FF2B5EF4-FFF2-40B4-BE49-F238E27FC236}">
              <a16:creationId xmlns:a16="http://schemas.microsoft.com/office/drawing/2014/main" xmlns="" id="{470F50AA-2246-4769-8059-1A42032768C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89" name="Text Box 3">
          <a:extLst>
            <a:ext uri="{FF2B5EF4-FFF2-40B4-BE49-F238E27FC236}">
              <a16:creationId xmlns:a16="http://schemas.microsoft.com/office/drawing/2014/main" xmlns="" id="{0C33F562-00A3-4E3E-9F00-FC2ACD3793D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90" name="Text Box 3">
          <a:extLst>
            <a:ext uri="{FF2B5EF4-FFF2-40B4-BE49-F238E27FC236}">
              <a16:creationId xmlns:a16="http://schemas.microsoft.com/office/drawing/2014/main" xmlns="" id="{711497BD-4E80-4378-8EE3-22385606780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91" name="Text Box 3">
          <a:extLst>
            <a:ext uri="{FF2B5EF4-FFF2-40B4-BE49-F238E27FC236}">
              <a16:creationId xmlns:a16="http://schemas.microsoft.com/office/drawing/2014/main" xmlns="" id="{86D7A1EB-78EF-44B8-8E73-C54CE3D3953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92" name="Text Box 3">
          <a:extLst>
            <a:ext uri="{FF2B5EF4-FFF2-40B4-BE49-F238E27FC236}">
              <a16:creationId xmlns:a16="http://schemas.microsoft.com/office/drawing/2014/main" xmlns="" id="{EFFC93B3-7AB7-44CD-9331-765D60147AE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93" name="Text Box 3">
          <a:extLst>
            <a:ext uri="{FF2B5EF4-FFF2-40B4-BE49-F238E27FC236}">
              <a16:creationId xmlns:a16="http://schemas.microsoft.com/office/drawing/2014/main" xmlns="" id="{68B33FE6-7C55-4993-B288-D0E8CA99D5E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94" name="Text Box 3">
          <a:extLst>
            <a:ext uri="{FF2B5EF4-FFF2-40B4-BE49-F238E27FC236}">
              <a16:creationId xmlns:a16="http://schemas.microsoft.com/office/drawing/2014/main" xmlns="" id="{0F8BCCDC-1520-468A-8CD5-65DE8913CCE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95" name="Text Box 3">
          <a:extLst>
            <a:ext uri="{FF2B5EF4-FFF2-40B4-BE49-F238E27FC236}">
              <a16:creationId xmlns:a16="http://schemas.microsoft.com/office/drawing/2014/main" xmlns="" id="{E04EE47E-4F27-4AD7-A755-02F89E20325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96" name="Text Box 3">
          <a:extLst>
            <a:ext uri="{FF2B5EF4-FFF2-40B4-BE49-F238E27FC236}">
              <a16:creationId xmlns:a16="http://schemas.microsoft.com/office/drawing/2014/main" xmlns="" id="{0DC5B495-8EE2-4B94-BCD1-79393CB2A5F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097" name="Text Box 3">
          <a:extLst>
            <a:ext uri="{FF2B5EF4-FFF2-40B4-BE49-F238E27FC236}">
              <a16:creationId xmlns:a16="http://schemas.microsoft.com/office/drawing/2014/main" xmlns="" id="{37D7E0C5-1BF8-4889-B250-EA774F8CD22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98" name="Text Box 3">
          <a:extLst>
            <a:ext uri="{FF2B5EF4-FFF2-40B4-BE49-F238E27FC236}">
              <a16:creationId xmlns:a16="http://schemas.microsoft.com/office/drawing/2014/main" xmlns="" id="{814A62AD-C5E9-403F-A81B-9CC2D0A39B2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099" name="Text Box 3">
          <a:extLst>
            <a:ext uri="{FF2B5EF4-FFF2-40B4-BE49-F238E27FC236}">
              <a16:creationId xmlns:a16="http://schemas.microsoft.com/office/drawing/2014/main" xmlns="" id="{12783B33-61C1-419C-B11B-8AE776B7114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00" name="Text Box 3">
          <a:extLst>
            <a:ext uri="{FF2B5EF4-FFF2-40B4-BE49-F238E27FC236}">
              <a16:creationId xmlns:a16="http://schemas.microsoft.com/office/drawing/2014/main" xmlns="" id="{0648D576-1009-4D7A-994E-E26236408D6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01" name="Text Box 3">
          <a:extLst>
            <a:ext uri="{FF2B5EF4-FFF2-40B4-BE49-F238E27FC236}">
              <a16:creationId xmlns:a16="http://schemas.microsoft.com/office/drawing/2014/main" xmlns="" id="{8D28B817-70B0-47B7-9315-85A5020936E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02" name="Text Box 3">
          <a:extLst>
            <a:ext uri="{FF2B5EF4-FFF2-40B4-BE49-F238E27FC236}">
              <a16:creationId xmlns:a16="http://schemas.microsoft.com/office/drawing/2014/main" xmlns="" id="{0ECA8066-AAEC-498E-B4A5-232F9ED743A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03" name="Text Box 3">
          <a:extLst>
            <a:ext uri="{FF2B5EF4-FFF2-40B4-BE49-F238E27FC236}">
              <a16:creationId xmlns:a16="http://schemas.microsoft.com/office/drawing/2014/main" xmlns="" id="{8F345459-55C1-4409-A321-2DB4540F60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04" name="Text Box 3">
          <a:extLst>
            <a:ext uri="{FF2B5EF4-FFF2-40B4-BE49-F238E27FC236}">
              <a16:creationId xmlns:a16="http://schemas.microsoft.com/office/drawing/2014/main" xmlns="" id="{A5230A4F-D1E0-4A44-8F34-2428E7B7F8C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05" name="Text Box 3">
          <a:extLst>
            <a:ext uri="{FF2B5EF4-FFF2-40B4-BE49-F238E27FC236}">
              <a16:creationId xmlns:a16="http://schemas.microsoft.com/office/drawing/2014/main" xmlns="" id="{DA9138EA-D661-4251-953C-7941F9A1A6D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06" name="Text Box 3">
          <a:extLst>
            <a:ext uri="{FF2B5EF4-FFF2-40B4-BE49-F238E27FC236}">
              <a16:creationId xmlns:a16="http://schemas.microsoft.com/office/drawing/2014/main" xmlns="" id="{6AE65A94-B9B2-4FD0-9F3E-92AA5FA81A0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07" name="Text Box 3">
          <a:extLst>
            <a:ext uri="{FF2B5EF4-FFF2-40B4-BE49-F238E27FC236}">
              <a16:creationId xmlns:a16="http://schemas.microsoft.com/office/drawing/2014/main" xmlns="" id="{C32EBB5B-8FD2-4AAC-B611-6583FE9D1BE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08" name="Text Box 3">
          <a:extLst>
            <a:ext uri="{FF2B5EF4-FFF2-40B4-BE49-F238E27FC236}">
              <a16:creationId xmlns:a16="http://schemas.microsoft.com/office/drawing/2014/main" xmlns="" id="{2BD19205-40DE-4D13-B4D3-D3AD2282B28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09" name="Text Box 3">
          <a:extLst>
            <a:ext uri="{FF2B5EF4-FFF2-40B4-BE49-F238E27FC236}">
              <a16:creationId xmlns:a16="http://schemas.microsoft.com/office/drawing/2014/main" xmlns="" id="{5EF1259D-F3CC-4978-98A3-B238632F981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10" name="Text Box 3">
          <a:extLst>
            <a:ext uri="{FF2B5EF4-FFF2-40B4-BE49-F238E27FC236}">
              <a16:creationId xmlns:a16="http://schemas.microsoft.com/office/drawing/2014/main" xmlns="" id="{ABE377B5-F8E8-47AA-B14A-BDFBFB772AC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11" name="Text Box 3">
          <a:extLst>
            <a:ext uri="{FF2B5EF4-FFF2-40B4-BE49-F238E27FC236}">
              <a16:creationId xmlns:a16="http://schemas.microsoft.com/office/drawing/2014/main" xmlns="" id="{1CDDFD8A-046B-4AB6-9A9A-E52C2847EF2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12" name="Text Box 3">
          <a:extLst>
            <a:ext uri="{FF2B5EF4-FFF2-40B4-BE49-F238E27FC236}">
              <a16:creationId xmlns:a16="http://schemas.microsoft.com/office/drawing/2014/main" xmlns="" id="{3171C2A5-3602-4072-BEA5-0FA12D46797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13" name="Text Box 3">
          <a:extLst>
            <a:ext uri="{FF2B5EF4-FFF2-40B4-BE49-F238E27FC236}">
              <a16:creationId xmlns:a16="http://schemas.microsoft.com/office/drawing/2014/main" xmlns="" id="{D8BBA800-9B4A-4EF6-A588-C2568A40937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14" name="Text Box 3">
          <a:extLst>
            <a:ext uri="{FF2B5EF4-FFF2-40B4-BE49-F238E27FC236}">
              <a16:creationId xmlns:a16="http://schemas.microsoft.com/office/drawing/2014/main" xmlns="" id="{853B088E-9F61-4DDB-B93E-DA2AC4815DA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15" name="Text Box 3">
          <a:extLst>
            <a:ext uri="{FF2B5EF4-FFF2-40B4-BE49-F238E27FC236}">
              <a16:creationId xmlns:a16="http://schemas.microsoft.com/office/drawing/2014/main" xmlns="" id="{1D8B3DED-4116-47F3-9D59-53B098CD401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16" name="Text Box 3">
          <a:extLst>
            <a:ext uri="{FF2B5EF4-FFF2-40B4-BE49-F238E27FC236}">
              <a16:creationId xmlns:a16="http://schemas.microsoft.com/office/drawing/2014/main" xmlns="" id="{100E5D4C-BF9C-4730-A898-052DDEE20ED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17" name="Text Box 3">
          <a:extLst>
            <a:ext uri="{FF2B5EF4-FFF2-40B4-BE49-F238E27FC236}">
              <a16:creationId xmlns:a16="http://schemas.microsoft.com/office/drawing/2014/main" xmlns="" id="{4F6A24B2-C6E5-45A0-BB70-FCB4A9BF5E0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18" name="Text Box 3">
          <a:extLst>
            <a:ext uri="{FF2B5EF4-FFF2-40B4-BE49-F238E27FC236}">
              <a16:creationId xmlns:a16="http://schemas.microsoft.com/office/drawing/2014/main" xmlns="" id="{DEC510A1-DDFC-4B38-8D5C-2E6D2C7F61D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19" name="Text Box 3">
          <a:extLst>
            <a:ext uri="{FF2B5EF4-FFF2-40B4-BE49-F238E27FC236}">
              <a16:creationId xmlns:a16="http://schemas.microsoft.com/office/drawing/2014/main" xmlns="" id="{B68CDA69-D693-4F33-A0CA-89731FC8E33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20" name="Text Box 3">
          <a:extLst>
            <a:ext uri="{FF2B5EF4-FFF2-40B4-BE49-F238E27FC236}">
              <a16:creationId xmlns:a16="http://schemas.microsoft.com/office/drawing/2014/main" xmlns="" id="{87610424-310F-472C-BD09-68CB7563094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21" name="Text Box 3">
          <a:extLst>
            <a:ext uri="{FF2B5EF4-FFF2-40B4-BE49-F238E27FC236}">
              <a16:creationId xmlns:a16="http://schemas.microsoft.com/office/drawing/2014/main" xmlns="" id="{E1BE85C5-89B7-4CCC-AC46-E0BD9D977D2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22" name="Text Box 3">
          <a:extLst>
            <a:ext uri="{FF2B5EF4-FFF2-40B4-BE49-F238E27FC236}">
              <a16:creationId xmlns:a16="http://schemas.microsoft.com/office/drawing/2014/main" xmlns="" id="{C1ED3807-5664-453C-9151-4B77D5A7722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23" name="Text Box 3">
          <a:extLst>
            <a:ext uri="{FF2B5EF4-FFF2-40B4-BE49-F238E27FC236}">
              <a16:creationId xmlns:a16="http://schemas.microsoft.com/office/drawing/2014/main" xmlns="" id="{3318946D-86CC-4FE9-BBC5-5AF871DFD77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24" name="Text Box 3">
          <a:extLst>
            <a:ext uri="{FF2B5EF4-FFF2-40B4-BE49-F238E27FC236}">
              <a16:creationId xmlns:a16="http://schemas.microsoft.com/office/drawing/2014/main" xmlns="" id="{3B9B3CC5-A467-41A5-8835-E8C149A6598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25" name="Text Box 3">
          <a:extLst>
            <a:ext uri="{FF2B5EF4-FFF2-40B4-BE49-F238E27FC236}">
              <a16:creationId xmlns:a16="http://schemas.microsoft.com/office/drawing/2014/main" xmlns="" id="{38940612-A430-4A0D-8DD8-FFC90EEE89B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26" name="Text Box 3">
          <a:extLst>
            <a:ext uri="{FF2B5EF4-FFF2-40B4-BE49-F238E27FC236}">
              <a16:creationId xmlns:a16="http://schemas.microsoft.com/office/drawing/2014/main" xmlns="" id="{6B942A09-016F-40E7-96CE-008A883BB28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27" name="Text Box 3">
          <a:extLst>
            <a:ext uri="{FF2B5EF4-FFF2-40B4-BE49-F238E27FC236}">
              <a16:creationId xmlns:a16="http://schemas.microsoft.com/office/drawing/2014/main" xmlns="" id="{968F2CDF-45E9-4B92-A957-DC105C61F4F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28" name="Text Box 3">
          <a:extLst>
            <a:ext uri="{FF2B5EF4-FFF2-40B4-BE49-F238E27FC236}">
              <a16:creationId xmlns:a16="http://schemas.microsoft.com/office/drawing/2014/main" xmlns="" id="{7E14CE25-8473-4CA2-9990-45AAEDB4A20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29" name="Text Box 3">
          <a:extLst>
            <a:ext uri="{FF2B5EF4-FFF2-40B4-BE49-F238E27FC236}">
              <a16:creationId xmlns:a16="http://schemas.microsoft.com/office/drawing/2014/main" xmlns="" id="{D7B1BE4A-9EF8-4CE0-8AAE-DA5FD86893E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30" name="Text Box 3">
          <a:extLst>
            <a:ext uri="{FF2B5EF4-FFF2-40B4-BE49-F238E27FC236}">
              <a16:creationId xmlns:a16="http://schemas.microsoft.com/office/drawing/2014/main" xmlns="" id="{B03238C6-9A07-46BF-8EED-32B316CED04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31" name="Text Box 3">
          <a:extLst>
            <a:ext uri="{FF2B5EF4-FFF2-40B4-BE49-F238E27FC236}">
              <a16:creationId xmlns:a16="http://schemas.microsoft.com/office/drawing/2014/main" xmlns="" id="{36F913C0-A64C-4152-9920-844AD04867C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32" name="Text Box 3">
          <a:extLst>
            <a:ext uri="{FF2B5EF4-FFF2-40B4-BE49-F238E27FC236}">
              <a16:creationId xmlns:a16="http://schemas.microsoft.com/office/drawing/2014/main" xmlns="" id="{53521F1C-6A83-441C-9AA7-2842CD48700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33" name="Text Box 3">
          <a:extLst>
            <a:ext uri="{FF2B5EF4-FFF2-40B4-BE49-F238E27FC236}">
              <a16:creationId xmlns:a16="http://schemas.microsoft.com/office/drawing/2014/main" xmlns="" id="{A7B1DD7C-9F2C-4878-8D70-793B4C5DE58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34" name="Text Box 3">
          <a:extLst>
            <a:ext uri="{FF2B5EF4-FFF2-40B4-BE49-F238E27FC236}">
              <a16:creationId xmlns:a16="http://schemas.microsoft.com/office/drawing/2014/main" xmlns="" id="{74E9DD6E-B5BF-4197-8905-C8B3BA976D8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35" name="Text Box 3">
          <a:extLst>
            <a:ext uri="{FF2B5EF4-FFF2-40B4-BE49-F238E27FC236}">
              <a16:creationId xmlns:a16="http://schemas.microsoft.com/office/drawing/2014/main" xmlns="" id="{7967ACA0-2C52-4162-A743-ABCCF102CA0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36" name="Text Box 3">
          <a:extLst>
            <a:ext uri="{FF2B5EF4-FFF2-40B4-BE49-F238E27FC236}">
              <a16:creationId xmlns:a16="http://schemas.microsoft.com/office/drawing/2014/main" xmlns="" id="{DF5F3AD8-CCB3-4F86-855A-BAF78E09757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37" name="Text Box 3">
          <a:extLst>
            <a:ext uri="{FF2B5EF4-FFF2-40B4-BE49-F238E27FC236}">
              <a16:creationId xmlns:a16="http://schemas.microsoft.com/office/drawing/2014/main" xmlns="" id="{247B2672-7929-46E1-8FAC-4D01B1A9F72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38" name="Text Box 3">
          <a:extLst>
            <a:ext uri="{FF2B5EF4-FFF2-40B4-BE49-F238E27FC236}">
              <a16:creationId xmlns:a16="http://schemas.microsoft.com/office/drawing/2014/main" xmlns="" id="{62437A1C-7359-493E-8CFF-B494DB218D5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39" name="Text Box 3">
          <a:extLst>
            <a:ext uri="{FF2B5EF4-FFF2-40B4-BE49-F238E27FC236}">
              <a16:creationId xmlns:a16="http://schemas.microsoft.com/office/drawing/2014/main" xmlns="" id="{574D478B-A616-4668-9E2E-E156DCF8F32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40" name="Text Box 3">
          <a:extLst>
            <a:ext uri="{FF2B5EF4-FFF2-40B4-BE49-F238E27FC236}">
              <a16:creationId xmlns:a16="http://schemas.microsoft.com/office/drawing/2014/main" xmlns="" id="{2860070E-E56D-4266-9AD6-F149E4C2A8E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41" name="Text Box 3">
          <a:extLst>
            <a:ext uri="{FF2B5EF4-FFF2-40B4-BE49-F238E27FC236}">
              <a16:creationId xmlns:a16="http://schemas.microsoft.com/office/drawing/2014/main" xmlns="" id="{8959920A-7668-4896-9EA3-CAA4395B541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42" name="Text Box 3">
          <a:extLst>
            <a:ext uri="{FF2B5EF4-FFF2-40B4-BE49-F238E27FC236}">
              <a16:creationId xmlns:a16="http://schemas.microsoft.com/office/drawing/2014/main" xmlns="" id="{D22ED1DF-7BA3-4EFC-9F1B-E6842A6BFFA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43" name="Text Box 3">
          <a:extLst>
            <a:ext uri="{FF2B5EF4-FFF2-40B4-BE49-F238E27FC236}">
              <a16:creationId xmlns:a16="http://schemas.microsoft.com/office/drawing/2014/main" xmlns="" id="{6FB8A01D-DEFB-4D2E-9A44-B18947F74DF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44" name="Text Box 3">
          <a:extLst>
            <a:ext uri="{FF2B5EF4-FFF2-40B4-BE49-F238E27FC236}">
              <a16:creationId xmlns:a16="http://schemas.microsoft.com/office/drawing/2014/main" xmlns="" id="{929A462E-B09F-4509-8137-08D4F153D4E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45" name="Text Box 3">
          <a:extLst>
            <a:ext uri="{FF2B5EF4-FFF2-40B4-BE49-F238E27FC236}">
              <a16:creationId xmlns:a16="http://schemas.microsoft.com/office/drawing/2014/main" xmlns="" id="{9082CDF5-3A4C-4559-91C0-C0AB3D53879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46" name="Text Box 3">
          <a:extLst>
            <a:ext uri="{FF2B5EF4-FFF2-40B4-BE49-F238E27FC236}">
              <a16:creationId xmlns:a16="http://schemas.microsoft.com/office/drawing/2014/main" xmlns="" id="{32D0A0E3-B68C-4C46-895B-88A9C259DB3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47" name="Text Box 3">
          <a:extLst>
            <a:ext uri="{FF2B5EF4-FFF2-40B4-BE49-F238E27FC236}">
              <a16:creationId xmlns:a16="http://schemas.microsoft.com/office/drawing/2014/main" xmlns="" id="{F848CEBD-C065-472D-99FB-A397C43CA0F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48" name="Text Box 3">
          <a:extLst>
            <a:ext uri="{FF2B5EF4-FFF2-40B4-BE49-F238E27FC236}">
              <a16:creationId xmlns:a16="http://schemas.microsoft.com/office/drawing/2014/main" xmlns="" id="{BB1831D5-1CB6-4668-A10F-062FE683E98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49" name="Text Box 3">
          <a:extLst>
            <a:ext uri="{FF2B5EF4-FFF2-40B4-BE49-F238E27FC236}">
              <a16:creationId xmlns:a16="http://schemas.microsoft.com/office/drawing/2014/main" xmlns="" id="{2C407CC2-A485-4D0D-A352-F97018252DC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50" name="Text Box 3">
          <a:extLst>
            <a:ext uri="{FF2B5EF4-FFF2-40B4-BE49-F238E27FC236}">
              <a16:creationId xmlns:a16="http://schemas.microsoft.com/office/drawing/2014/main" xmlns="" id="{475E9458-DDE2-46B5-906A-BFBBDE83EFA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51" name="Text Box 3">
          <a:extLst>
            <a:ext uri="{FF2B5EF4-FFF2-40B4-BE49-F238E27FC236}">
              <a16:creationId xmlns:a16="http://schemas.microsoft.com/office/drawing/2014/main" xmlns="" id="{D4989B8A-C243-475C-9DA5-099982C1660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52" name="Text Box 3">
          <a:extLst>
            <a:ext uri="{FF2B5EF4-FFF2-40B4-BE49-F238E27FC236}">
              <a16:creationId xmlns:a16="http://schemas.microsoft.com/office/drawing/2014/main" xmlns="" id="{A38F4DE8-C4BA-4CD6-84D3-0EA6F9FE5D7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53" name="Text Box 3">
          <a:extLst>
            <a:ext uri="{FF2B5EF4-FFF2-40B4-BE49-F238E27FC236}">
              <a16:creationId xmlns:a16="http://schemas.microsoft.com/office/drawing/2014/main" xmlns="" id="{45E0182F-5866-4F4F-B343-012F06C1892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54" name="Text Box 3">
          <a:extLst>
            <a:ext uri="{FF2B5EF4-FFF2-40B4-BE49-F238E27FC236}">
              <a16:creationId xmlns:a16="http://schemas.microsoft.com/office/drawing/2014/main" xmlns="" id="{5DC18953-B783-40D9-9336-8ACD8E1B7F2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55" name="Text Box 3">
          <a:extLst>
            <a:ext uri="{FF2B5EF4-FFF2-40B4-BE49-F238E27FC236}">
              <a16:creationId xmlns:a16="http://schemas.microsoft.com/office/drawing/2014/main" xmlns="" id="{38B4A6E3-7C68-4310-818A-2D8532E3F42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56" name="Text Box 3">
          <a:extLst>
            <a:ext uri="{FF2B5EF4-FFF2-40B4-BE49-F238E27FC236}">
              <a16:creationId xmlns:a16="http://schemas.microsoft.com/office/drawing/2014/main" xmlns="" id="{E0C35D72-F820-45A8-A0A5-EE40107B398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57" name="Text Box 3">
          <a:extLst>
            <a:ext uri="{FF2B5EF4-FFF2-40B4-BE49-F238E27FC236}">
              <a16:creationId xmlns:a16="http://schemas.microsoft.com/office/drawing/2014/main" xmlns="" id="{B9C1054F-76FF-42D6-96CC-214603A85C8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58" name="Text Box 3">
          <a:extLst>
            <a:ext uri="{FF2B5EF4-FFF2-40B4-BE49-F238E27FC236}">
              <a16:creationId xmlns:a16="http://schemas.microsoft.com/office/drawing/2014/main" xmlns="" id="{E5132581-93E8-493B-A81F-B545E48CBE0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59" name="Text Box 3">
          <a:extLst>
            <a:ext uri="{FF2B5EF4-FFF2-40B4-BE49-F238E27FC236}">
              <a16:creationId xmlns:a16="http://schemas.microsoft.com/office/drawing/2014/main" xmlns="" id="{AA600F9C-8630-4136-83DD-89BF761D050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60" name="Text Box 3">
          <a:extLst>
            <a:ext uri="{FF2B5EF4-FFF2-40B4-BE49-F238E27FC236}">
              <a16:creationId xmlns:a16="http://schemas.microsoft.com/office/drawing/2014/main" xmlns="" id="{C308E96D-2195-42E5-A827-96254734569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61" name="Text Box 3">
          <a:extLst>
            <a:ext uri="{FF2B5EF4-FFF2-40B4-BE49-F238E27FC236}">
              <a16:creationId xmlns:a16="http://schemas.microsoft.com/office/drawing/2014/main" xmlns="" id="{EF5172B9-F1F9-4CF1-BAF6-C61A4CC0A94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62" name="Text Box 3">
          <a:extLst>
            <a:ext uri="{FF2B5EF4-FFF2-40B4-BE49-F238E27FC236}">
              <a16:creationId xmlns:a16="http://schemas.microsoft.com/office/drawing/2014/main" xmlns="" id="{C0D378C9-2FA3-4CA5-89F5-5251B314CDD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63" name="Text Box 3">
          <a:extLst>
            <a:ext uri="{FF2B5EF4-FFF2-40B4-BE49-F238E27FC236}">
              <a16:creationId xmlns:a16="http://schemas.microsoft.com/office/drawing/2014/main" xmlns="" id="{7E357F91-1BDB-461C-AF70-C5CF92C20C1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64" name="Text Box 3">
          <a:extLst>
            <a:ext uri="{FF2B5EF4-FFF2-40B4-BE49-F238E27FC236}">
              <a16:creationId xmlns:a16="http://schemas.microsoft.com/office/drawing/2014/main" xmlns="" id="{681C90E3-13F0-4623-B71B-40FF32C7553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65" name="Text Box 3">
          <a:extLst>
            <a:ext uri="{FF2B5EF4-FFF2-40B4-BE49-F238E27FC236}">
              <a16:creationId xmlns:a16="http://schemas.microsoft.com/office/drawing/2014/main" xmlns="" id="{500839F4-B6E6-4564-9712-1CB27B3C4A4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66" name="Text Box 3">
          <a:extLst>
            <a:ext uri="{FF2B5EF4-FFF2-40B4-BE49-F238E27FC236}">
              <a16:creationId xmlns:a16="http://schemas.microsoft.com/office/drawing/2014/main" xmlns="" id="{27F3F7F8-FD10-4A09-BA4A-53D0C8BD6B4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67" name="Text Box 3">
          <a:extLst>
            <a:ext uri="{FF2B5EF4-FFF2-40B4-BE49-F238E27FC236}">
              <a16:creationId xmlns:a16="http://schemas.microsoft.com/office/drawing/2014/main" xmlns="" id="{AE8D80C8-3AA2-4E5A-8231-079B673D289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68" name="Text Box 3">
          <a:extLst>
            <a:ext uri="{FF2B5EF4-FFF2-40B4-BE49-F238E27FC236}">
              <a16:creationId xmlns:a16="http://schemas.microsoft.com/office/drawing/2014/main" xmlns="" id="{27C2ECFB-D511-4D0F-A060-248CEC452DE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69" name="Text Box 3">
          <a:extLst>
            <a:ext uri="{FF2B5EF4-FFF2-40B4-BE49-F238E27FC236}">
              <a16:creationId xmlns:a16="http://schemas.microsoft.com/office/drawing/2014/main" xmlns="" id="{F56E4D88-76B5-4BB1-8FA6-627DE523DAC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70" name="Text Box 3">
          <a:extLst>
            <a:ext uri="{FF2B5EF4-FFF2-40B4-BE49-F238E27FC236}">
              <a16:creationId xmlns:a16="http://schemas.microsoft.com/office/drawing/2014/main" xmlns="" id="{EE9B5095-E94B-4788-8080-B34313C8CE1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71" name="Text Box 3">
          <a:extLst>
            <a:ext uri="{FF2B5EF4-FFF2-40B4-BE49-F238E27FC236}">
              <a16:creationId xmlns:a16="http://schemas.microsoft.com/office/drawing/2014/main" xmlns="" id="{808ECFDD-663C-4F98-B025-B598D83A9ED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72" name="Text Box 3">
          <a:extLst>
            <a:ext uri="{FF2B5EF4-FFF2-40B4-BE49-F238E27FC236}">
              <a16:creationId xmlns:a16="http://schemas.microsoft.com/office/drawing/2014/main" xmlns="" id="{76EAD05A-5133-4F63-97FE-A301B016EF2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73" name="Text Box 3">
          <a:extLst>
            <a:ext uri="{FF2B5EF4-FFF2-40B4-BE49-F238E27FC236}">
              <a16:creationId xmlns:a16="http://schemas.microsoft.com/office/drawing/2014/main" xmlns="" id="{808F009E-27FB-49A3-A1A7-20D3880BFBF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74" name="Text Box 3">
          <a:extLst>
            <a:ext uri="{FF2B5EF4-FFF2-40B4-BE49-F238E27FC236}">
              <a16:creationId xmlns:a16="http://schemas.microsoft.com/office/drawing/2014/main" xmlns="" id="{77C69C18-21BE-45BB-84F3-C5BF97B514E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75" name="Text Box 3">
          <a:extLst>
            <a:ext uri="{FF2B5EF4-FFF2-40B4-BE49-F238E27FC236}">
              <a16:creationId xmlns:a16="http://schemas.microsoft.com/office/drawing/2014/main" xmlns="" id="{D57267CF-34E5-45CE-A487-64841EB54C0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76" name="Text Box 3">
          <a:extLst>
            <a:ext uri="{FF2B5EF4-FFF2-40B4-BE49-F238E27FC236}">
              <a16:creationId xmlns:a16="http://schemas.microsoft.com/office/drawing/2014/main" xmlns="" id="{9C77D6F5-0FDD-416A-A086-0B2D910EDD7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77" name="Text Box 3">
          <a:extLst>
            <a:ext uri="{FF2B5EF4-FFF2-40B4-BE49-F238E27FC236}">
              <a16:creationId xmlns:a16="http://schemas.microsoft.com/office/drawing/2014/main" xmlns="" id="{EB80B69C-95B6-4B73-9F44-C70198B3BDF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78" name="Text Box 3">
          <a:extLst>
            <a:ext uri="{FF2B5EF4-FFF2-40B4-BE49-F238E27FC236}">
              <a16:creationId xmlns:a16="http://schemas.microsoft.com/office/drawing/2014/main" xmlns="" id="{E2607942-7C61-4171-A7D2-1555532ABF9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79" name="Text Box 3">
          <a:extLst>
            <a:ext uri="{FF2B5EF4-FFF2-40B4-BE49-F238E27FC236}">
              <a16:creationId xmlns:a16="http://schemas.microsoft.com/office/drawing/2014/main" xmlns="" id="{946388C7-C4C5-430C-AD09-50AF7ACEFED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80" name="Text Box 3">
          <a:extLst>
            <a:ext uri="{FF2B5EF4-FFF2-40B4-BE49-F238E27FC236}">
              <a16:creationId xmlns:a16="http://schemas.microsoft.com/office/drawing/2014/main" xmlns="" id="{6BE0302F-0942-4AE2-9075-685377892E4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81" name="Text Box 3">
          <a:extLst>
            <a:ext uri="{FF2B5EF4-FFF2-40B4-BE49-F238E27FC236}">
              <a16:creationId xmlns:a16="http://schemas.microsoft.com/office/drawing/2014/main" xmlns="" id="{084B8FDA-3499-49C4-B4AF-5C2B31DEDAE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82" name="Text Box 3">
          <a:extLst>
            <a:ext uri="{FF2B5EF4-FFF2-40B4-BE49-F238E27FC236}">
              <a16:creationId xmlns:a16="http://schemas.microsoft.com/office/drawing/2014/main" xmlns="" id="{B3D2AFBA-7B14-4DA0-A13C-5F8FA4A0025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83" name="Text Box 3">
          <a:extLst>
            <a:ext uri="{FF2B5EF4-FFF2-40B4-BE49-F238E27FC236}">
              <a16:creationId xmlns:a16="http://schemas.microsoft.com/office/drawing/2014/main" xmlns="" id="{353F8588-886B-47AB-A803-48914EA27AD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84" name="Text Box 3">
          <a:extLst>
            <a:ext uri="{FF2B5EF4-FFF2-40B4-BE49-F238E27FC236}">
              <a16:creationId xmlns:a16="http://schemas.microsoft.com/office/drawing/2014/main" xmlns="" id="{70F42F06-25A7-48F3-B6E3-0B8FE3A4B83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85" name="Text Box 3">
          <a:extLst>
            <a:ext uri="{FF2B5EF4-FFF2-40B4-BE49-F238E27FC236}">
              <a16:creationId xmlns:a16="http://schemas.microsoft.com/office/drawing/2014/main" xmlns="" id="{5A6D5C19-8F02-4B68-8A2A-825A4B16F24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86" name="Text Box 3">
          <a:extLst>
            <a:ext uri="{FF2B5EF4-FFF2-40B4-BE49-F238E27FC236}">
              <a16:creationId xmlns:a16="http://schemas.microsoft.com/office/drawing/2014/main" xmlns="" id="{99A43208-27F3-4F8B-A77D-3D59F27AC37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87" name="Text Box 3">
          <a:extLst>
            <a:ext uri="{FF2B5EF4-FFF2-40B4-BE49-F238E27FC236}">
              <a16:creationId xmlns:a16="http://schemas.microsoft.com/office/drawing/2014/main" xmlns="" id="{72C785CA-6DD1-4CD3-B32A-F819A424FF7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88" name="Text Box 3">
          <a:extLst>
            <a:ext uri="{FF2B5EF4-FFF2-40B4-BE49-F238E27FC236}">
              <a16:creationId xmlns:a16="http://schemas.microsoft.com/office/drawing/2014/main" xmlns="" id="{5EC3DC77-AF1C-4FDA-B4A0-373BB1AF803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89" name="Text Box 3">
          <a:extLst>
            <a:ext uri="{FF2B5EF4-FFF2-40B4-BE49-F238E27FC236}">
              <a16:creationId xmlns:a16="http://schemas.microsoft.com/office/drawing/2014/main" xmlns="" id="{96425BB3-67F3-43F3-89A1-62AD11CD56A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90" name="Text Box 3">
          <a:extLst>
            <a:ext uri="{FF2B5EF4-FFF2-40B4-BE49-F238E27FC236}">
              <a16:creationId xmlns:a16="http://schemas.microsoft.com/office/drawing/2014/main" xmlns="" id="{0C89A3E3-8D07-4FBE-8E8D-685FD9E7BA2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91" name="Text Box 3">
          <a:extLst>
            <a:ext uri="{FF2B5EF4-FFF2-40B4-BE49-F238E27FC236}">
              <a16:creationId xmlns:a16="http://schemas.microsoft.com/office/drawing/2014/main" xmlns="" id="{CBD5014F-EEFC-4265-B00A-A280C862EBF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92" name="Text Box 3">
          <a:extLst>
            <a:ext uri="{FF2B5EF4-FFF2-40B4-BE49-F238E27FC236}">
              <a16:creationId xmlns:a16="http://schemas.microsoft.com/office/drawing/2014/main" xmlns="" id="{605BCB9F-6D66-47B4-9CCF-5B8E0711090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93" name="Text Box 3">
          <a:extLst>
            <a:ext uri="{FF2B5EF4-FFF2-40B4-BE49-F238E27FC236}">
              <a16:creationId xmlns:a16="http://schemas.microsoft.com/office/drawing/2014/main" xmlns="" id="{171F82A6-BD90-4BB2-AF9E-ABB81B602F4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94" name="Text Box 3">
          <a:extLst>
            <a:ext uri="{FF2B5EF4-FFF2-40B4-BE49-F238E27FC236}">
              <a16:creationId xmlns:a16="http://schemas.microsoft.com/office/drawing/2014/main" xmlns="" id="{44A29778-9C1D-4F79-8BA8-86FC0E21C0C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95" name="Text Box 3">
          <a:extLst>
            <a:ext uri="{FF2B5EF4-FFF2-40B4-BE49-F238E27FC236}">
              <a16:creationId xmlns:a16="http://schemas.microsoft.com/office/drawing/2014/main" xmlns="" id="{BB92164A-2F29-4FA5-A47E-C97A540E9AF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96" name="Text Box 3">
          <a:extLst>
            <a:ext uri="{FF2B5EF4-FFF2-40B4-BE49-F238E27FC236}">
              <a16:creationId xmlns:a16="http://schemas.microsoft.com/office/drawing/2014/main" xmlns="" id="{628F38C1-81B2-4847-B17D-0290D497C36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97" name="Text Box 3">
          <a:extLst>
            <a:ext uri="{FF2B5EF4-FFF2-40B4-BE49-F238E27FC236}">
              <a16:creationId xmlns:a16="http://schemas.microsoft.com/office/drawing/2014/main" xmlns="" id="{59480410-43CA-4367-9FC1-FACE3A2C78A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198" name="Text Box 3">
          <a:extLst>
            <a:ext uri="{FF2B5EF4-FFF2-40B4-BE49-F238E27FC236}">
              <a16:creationId xmlns:a16="http://schemas.microsoft.com/office/drawing/2014/main" xmlns="" id="{4E1D7FB0-89E7-44D5-8458-117420110E8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199" name="Text Box 3">
          <a:extLst>
            <a:ext uri="{FF2B5EF4-FFF2-40B4-BE49-F238E27FC236}">
              <a16:creationId xmlns:a16="http://schemas.microsoft.com/office/drawing/2014/main" xmlns="" id="{DA8F9B8F-5B72-4EAD-9894-7E0BC1C62B3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200" name="Text Box 3">
          <a:extLst>
            <a:ext uri="{FF2B5EF4-FFF2-40B4-BE49-F238E27FC236}">
              <a16:creationId xmlns:a16="http://schemas.microsoft.com/office/drawing/2014/main" xmlns="" id="{9E2331DA-926F-4C69-8EE6-B6FAD0C219A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01" name="Text Box 3">
          <a:extLst>
            <a:ext uri="{FF2B5EF4-FFF2-40B4-BE49-F238E27FC236}">
              <a16:creationId xmlns:a16="http://schemas.microsoft.com/office/drawing/2014/main" xmlns="" id="{C19625E3-1830-4774-BBB3-37ED73C8A41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02" name="Text Box 3">
          <a:extLst>
            <a:ext uri="{FF2B5EF4-FFF2-40B4-BE49-F238E27FC236}">
              <a16:creationId xmlns:a16="http://schemas.microsoft.com/office/drawing/2014/main" xmlns="" id="{C7C4A0AB-B76D-4CB7-871A-D3B4BB16DBC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03" name="Text Box 3">
          <a:extLst>
            <a:ext uri="{FF2B5EF4-FFF2-40B4-BE49-F238E27FC236}">
              <a16:creationId xmlns:a16="http://schemas.microsoft.com/office/drawing/2014/main" xmlns="" id="{0B5FAD91-6060-4F0C-A8AE-59B50D870A3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04" name="Text Box 3">
          <a:extLst>
            <a:ext uri="{FF2B5EF4-FFF2-40B4-BE49-F238E27FC236}">
              <a16:creationId xmlns:a16="http://schemas.microsoft.com/office/drawing/2014/main" xmlns="" id="{6F577058-D7C0-4812-B818-15EA4D227AB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05" name="Text Box 3">
          <a:extLst>
            <a:ext uri="{FF2B5EF4-FFF2-40B4-BE49-F238E27FC236}">
              <a16:creationId xmlns:a16="http://schemas.microsoft.com/office/drawing/2014/main" xmlns="" id="{740EA080-FE43-4AD1-A59E-9C5837B1789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06" name="Text Box 3">
          <a:extLst>
            <a:ext uri="{FF2B5EF4-FFF2-40B4-BE49-F238E27FC236}">
              <a16:creationId xmlns:a16="http://schemas.microsoft.com/office/drawing/2014/main" xmlns="" id="{3D092DBA-0180-4033-8075-437CDD95E6E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07" name="Text Box 3">
          <a:extLst>
            <a:ext uri="{FF2B5EF4-FFF2-40B4-BE49-F238E27FC236}">
              <a16:creationId xmlns:a16="http://schemas.microsoft.com/office/drawing/2014/main" xmlns="" id="{A6B979C5-6FF0-43D0-875D-C7740DB98DB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08" name="Text Box 3">
          <a:extLst>
            <a:ext uri="{FF2B5EF4-FFF2-40B4-BE49-F238E27FC236}">
              <a16:creationId xmlns:a16="http://schemas.microsoft.com/office/drawing/2014/main" xmlns="" id="{78AFAFDB-AC1E-495E-A5AA-3C44279317C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09" name="Text Box 3">
          <a:extLst>
            <a:ext uri="{FF2B5EF4-FFF2-40B4-BE49-F238E27FC236}">
              <a16:creationId xmlns:a16="http://schemas.microsoft.com/office/drawing/2014/main" xmlns="" id="{9B2EA7D5-F410-4E64-828F-CAE52E53F68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10" name="Text Box 3">
          <a:extLst>
            <a:ext uri="{FF2B5EF4-FFF2-40B4-BE49-F238E27FC236}">
              <a16:creationId xmlns:a16="http://schemas.microsoft.com/office/drawing/2014/main" xmlns="" id="{A6D462B3-A338-4B6C-A116-7647442C374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11" name="Text Box 3">
          <a:extLst>
            <a:ext uri="{FF2B5EF4-FFF2-40B4-BE49-F238E27FC236}">
              <a16:creationId xmlns:a16="http://schemas.microsoft.com/office/drawing/2014/main" xmlns="" id="{60B2C272-891F-4364-9C42-7BBE12A6D2A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12" name="Text Box 3">
          <a:extLst>
            <a:ext uri="{FF2B5EF4-FFF2-40B4-BE49-F238E27FC236}">
              <a16:creationId xmlns:a16="http://schemas.microsoft.com/office/drawing/2014/main" xmlns="" id="{8AEBA0B4-70C9-4C3C-9D7F-D544B5CF3F0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13" name="Text Box 3">
          <a:extLst>
            <a:ext uri="{FF2B5EF4-FFF2-40B4-BE49-F238E27FC236}">
              <a16:creationId xmlns:a16="http://schemas.microsoft.com/office/drawing/2014/main" xmlns="" id="{69E490E9-5D60-4DAB-A08D-9E6C53CC1E0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14" name="Text Box 3">
          <a:extLst>
            <a:ext uri="{FF2B5EF4-FFF2-40B4-BE49-F238E27FC236}">
              <a16:creationId xmlns:a16="http://schemas.microsoft.com/office/drawing/2014/main" xmlns="" id="{C8AA7307-11A8-4414-9249-741FEF4A362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15" name="Text Box 3">
          <a:extLst>
            <a:ext uri="{FF2B5EF4-FFF2-40B4-BE49-F238E27FC236}">
              <a16:creationId xmlns:a16="http://schemas.microsoft.com/office/drawing/2014/main" xmlns="" id="{9EB44CAE-AFBA-4223-9FD4-9535A6F2908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16" name="Text Box 3">
          <a:extLst>
            <a:ext uri="{FF2B5EF4-FFF2-40B4-BE49-F238E27FC236}">
              <a16:creationId xmlns:a16="http://schemas.microsoft.com/office/drawing/2014/main" xmlns="" id="{CD1916BD-9606-4306-A0A9-CF5053FA000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17" name="Text Box 3">
          <a:extLst>
            <a:ext uri="{FF2B5EF4-FFF2-40B4-BE49-F238E27FC236}">
              <a16:creationId xmlns:a16="http://schemas.microsoft.com/office/drawing/2014/main" xmlns="" id="{3E366A70-FA40-4634-B189-223605CE33C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18" name="Text Box 3">
          <a:extLst>
            <a:ext uri="{FF2B5EF4-FFF2-40B4-BE49-F238E27FC236}">
              <a16:creationId xmlns:a16="http://schemas.microsoft.com/office/drawing/2014/main" xmlns="" id="{7397F441-1CB2-44B8-9266-9396E101D80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19" name="Text Box 3">
          <a:extLst>
            <a:ext uri="{FF2B5EF4-FFF2-40B4-BE49-F238E27FC236}">
              <a16:creationId xmlns:a16="http://schemas.microsoft.com/office/drawing/2014/main" xmlns="" id="{31E5E03D-1BFD-40AE-B9F3-9EB4493B698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20" name="Text Box 3">
          <a:extLst>
            <a:ext uri="{FF2B5EF4-FFF2-40B4-BE49-F238E27FC236}">
              <a16:creationId xmlns:a16="http://schemas.microsoft.com/office/drawing/2014/main" xmlns="" id="{A6B636AD-7BAE-4CF8-B4AC-B793B335510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21" name="Text Box 3">
          <a:extLst>
            <a:ext uri="{FF2B5EF4-FFF2-40B4-BE49-F238E27FC236}">
              <a16:creationId xmlns:a16="http://schemas.microsoft.com/office/drawing/2014/main" xmlns="" id="{D89D5555-260C-4892-A22B-88F428ECAFB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22" name="Text Box 3">
          <a:extLst>
            <a:ext uri="{FF2B5EF4-FFF2-40B4-BE49-F238E27FC236}">
              <a16:creationId xmlns:a16="http://schemas.microsoft.com/office/drawing/2014/main" xmlns="" id="{676A3BA2-0D3F-444B-A25B-98FAB42B361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23" name="Text Box 3">
          <a:extLst>
            <a:ext uri="{FF2B5EF4-FFF2-40B4-BE49-F238E27FC236}">
              <a16:creationId xmlns:a16="http://schemas.microsoft.com/office/drawing/2014/main" xmlns="" id="{04927FD8-5905-4475-8A8D-B842B6E2C4C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24" name="Text Box 3">
          <a:extLst>
            <a:ext uri="{FF2B5EF4-FFF2-40B4-BE49-F238E27FC236}">
              <a16:creationId xmlns:a16="http://schemas.microsoft.com/office/drawing/2014/main" xmlns="" id="{B52A9C17-673C-48F8-95DC-4E9495E8BC3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25" name="Text Box 3">
          <a:extLst>
            <a:ext uri="{FF2B5EF4-FFF2-40B4-BE49-F238E27FC236}">
              <a16:creationId xmlns:a16="http://schemas.microsoft.com/office/drawing/2014/main" xmlns="" id="{BF94D5F1-1A79-4EBC-8151-EEA7BDD5373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26" name="Text Box 3">
          <a:extLst>
            <a:ext uri="{FF2B5EF4-FFF2-40B4-BE49-F238E27FC236}">
              <a16:creationId xmlns:a16="http://schemas.microsoft.com/office/drawing/2014/main" xmlns="" id="{3F637C00-DEB2-470A-A412-6A5C8D2A51F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27" name="Text Box 3">
          <a:extLst>
            <a:ext uri="{FF2B5EF4-FFF2-40B4-BE49-F238E27FC236}">
              <a16:creationId xmlns:a16="http://schemas.microsoft.com/office/drawing/2014/main" xmlns="" id="{3C843202-DB40-452C-85F4-EF51D96FB37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28" name="Text Box 3">
          <a:extLst>
            <a:ext uri="{FF2B5EF4-FFF2-40B4-BE49-F238E27FC236}">
              <a16:creationId xmlns:a16="http://schemas.microsoft.com/office/drawing/2014/main" xmlns="" id="{3F1A6F59-610A-4772-9699-88803858EF4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29" name="Text Box 3">
          <a:extLst>
            <a:ext uri="{FF2B5EF4-FFF2-40B4-BE49-F238E27FC236}">
              <a16:creationId xmlns:a16="http://schemas.microsoft.com/office/drawing/2014/main" xmlns="" id="{9DED0F11-8F60-4B36-A6D8-4A3E073B241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30" name="Text Box 3">
          <a:extLst>
            <a:ext uri="{FF2B5EF4-FFF2-40B4-BE49-F238E27FC236}">
              <a16:creationId xmlns:a16="http://schemas.microsoft.com/office/drawing/2014/main" xmlns="" id="{0775E554-A4C5-40BF-A46E-00730783E89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31" name="Text Box 3">
          <a:extLst>
            <a:ext uri="{FF2B5EF4-FFF2-40B4-BE49-F238E27FC236}">
              <a16:creationId xmlns:a16="http://schemas.microsoft.com/office/drawing/2014/main" xmlns="" id="{E44BC8D8-F19C-4EB1-83AB-9F2A51112EC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32" name="Text Box 3">
          <a:extLst>
            <a:ext uri="{FF2B5EF4-FFF2-40B4-BE49-F238E27FC236}">
              <a16:creationId xmlns:a16="http://schemas.microsoft.com/office/drawing/2014/main" xmlns="" id="{E0807D75-CA56-4EBC-9C32-70EDE657C75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33" name="Text Box 3">
          <a:extLst>
            <a:ext uri="{FF2B5EF4-FFF2-40B4-BE49-F238E27FC236}">
              <a16:creationId xmlns:a16="http://schemas.microsoft.com/office/drawing/2014/main" xmlns="" id="{433F664F-210D-4C65-98C7-63BFE67D99B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34" name="Text Box 3">
          <a:extLst>
            <a:ext uri="{FF2B5EF4-FFF2-40B4-BE49-F238E27FC236}">
              <a16:creationId xmlns:a16="http://schemas.microsoft.com/office/drawing/2014/main" xmlns="" id="{F8616DD2-4BCC-42AA-9356-028D1EE1191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35" name="Text Box 3">
          <a:extLst>
            <a:ext uri="{FF2B5EF4-FFF2-40B4-BE49-F238E27FC236}">
              <a16:creationId xmlns:a16="http://schemas.microsoft.com/office/drawing/2014/main" xmlns="" id="{59C552C5-7A52-40D8-BEDE-C2A9EE8A22B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36" name="Text Box 3">
          <a:extLst>
            <a:ext uri="{FF2B5EF4-FFF2-40B4-BE49-F238E27FC236}">
              <a16:creationId xmlns:a16="http://schemas.microsoft.com/office/drawing/2014/main" xmlns="" id="{9071E0AC-013C-4321-8FB4-31E2DF9F291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37" name="Text Box 3">
          <a:extLst>
            <a:ext uri="{FF2B5EF4-FFF2-40B4-BE49-F238E27FC236}">
              <a16:creationId xmlns:a16="http://schemas.microsoft.com/office/drawing/2014/main" xmlns="" id="{7196C92B-FF52-401A-BBBA-7CCF86D6B96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38" name="Text Box 3">
          <a:extLst>
            <a:ext uri="{FF2B5EF4-FFF2-40B4-BE49-F238E27FC236}">
              <a16:creationId xmlns:a16="http://schemas.microsoft.com/office/drawing/2014/main" xmlns="" id="{01347334-90E5-4E2C-95C6-D33031CEC43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39" name="Text Box 3">
          <a:extLst>
            <a:ext uri="{FF2B5EF4-FFF2-40B4-BE49-F238E27FC236}">
              <a16:creationId xmlns:a16="http://schemas.microsoft.com/office/drawing/2014/main" xmlns="" id="{2B0A3CC4-E95C-4EE6-ADC2-9ABBCB94233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40" name="Text Box 3">
          <a:extLst>
            <a:ext uri="{FF2B5EF4-FFF2-40B4-BE49-F238E27FC236}">
              <a16:creationId xmlns:a16="http://schemas.microsoft.com/office/drawing/2014/main" xmlns="" id="{5CE5797B-9A1A-464B-835F-AC78CD3F34B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41" name="Text Box 3">
          <a:extLst>
            <a:ext uri="{FF2B5EF4-FFF2-40B4-BE49-F238E27FC236}">
              <a16:creationId xmlns:a16="http://schemas.microsoft.com/office/drawing/2014/main" xmlns="" id="{6DB9563E-D6C5-4336-9AAB-F29E62AD6CB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42" name="Text Box 3">
          <a:extLst>
            <a:ext uri="{FF2B5EF4-FFF2-40B4-BE49-F238E27FC236}">
              <a16:creationId xmlns:a16="http://schemas.microsoft.com/office/drawing/2014/main" xmlns="" id="{A698A017-B2EF-463A-8DBB-24BE967310B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43" name="Text Box 3">
          <a:extLst>
            <a:ext uri="{FF2B5EF4-FFF2-40B4-BE49-F238E27FC236}">
              <a16:creationId xmlns:a16="http://schemas.microsoft.com/office/drawing/2014/main" xmlns="" id="{BF0022E0-A6E3-48E8-919B-2EEB2F78C1B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44" name="Text Box 3">
          <a:extLst>
            <a:ext uri="{FF2B5EF4-FFF2-40B4-BE49-F238E27FC236}">
              <a16:creationId xmlns:a16="http://schemas.microsoft.com/office/drawing/2014/main" xmlns="" id="{F8F1DAB7-BF42-481E-9E9B-5A8F60CA9F2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45" name="Text Box 3">
          <a:extLst>
            <a:ext uri="{FF2B5EF4-FFF2-40B4-BE49-F238E27FC236}">
              <a16:creationId xmlns:a16="http://schemas.microsoft.com/office/drawing/2014/main" xmlns="" id="{AE323A5D-C762-4337-8FFD-B7DF809A6F1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46" name="Text Box 3">
          <a:extLst>
            <a:ext uri="{FF2B5EF4-FFF2-40B4-BE49-F238E27FC236}">
              <a16:creationId xmlns:a16="http://schemas.microsoft.com/office/drawing/2014/main" xmlns="" id="{CEEFF971-09FB-4E7D-8C0E-D50C1F4865F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47" name="Text Box 3">
          <a:extLst>
            <a:ext uri="{FF2B5EF4-FFF2-40B4-BE49-F238E27FC236}">
              <a16:creationId xmlns:a16="http://schemas.microsoft.com/office/drawing/2014/main" xmlns="" id="{181FFCB1-CF84-4BDC-BEF1-5EF34CE9F0D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48" name="Text Box 3">
          <a:extLst>
            <a:ext uri="{FF2B5EF4-FFF2-40B4-BE49-F238E27FC236}">
              <a16:creationId xmlns:a16="http://schemas.microsoft.com/office/drawing/2014/main" xmlns="" id="{0409D012-FF7F-4573-BA5E-B168EF1B7CE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49" name="Text Box 3">
          <a:extLst>
            <a:ext uri="{FF2B5EF4-FFF2-40B4-BE49-F238E27FC236}">
              <a16:creationId xmlns:a16="http://schemas.microsoft.com/office/drawing/2014/main" xmlns="" id="{EA2C71E9-EF47-4909-A46E-EA69663A800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50" name="Text Box 3">
          <a:extLst>
            <a:ext uri="{FF2B5EF4-FFF2-40B4-BE49-F238E27FC236}">
              <a16:creationId xmlns:a16="http://schemas.microsoft.com/office/drawing/2014/main" xmlns="" id="{70CA2325-E138-46CF-8288-C5654CBF0AE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51" name="Text Box 3">
          <a:extLst>
            <a:ext uri="{FF2B5EF4-FFF2-40B4-BE49-F238E27FC236}">
              <a16:creationId xmlns:a16="http://schemas.microsoft.com/office/drawing/2014/main" xmlns="" id="{8540970F-FB41-46EC-8A1D-7BD1F5C2EBD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52" name="Text Box 3">
          <a:extLst>
            <a:ext uri="{FF2B5EF4-FFF2-40B4-BE49-F238E27FC236}">
              <a16:creationId xmlns:a16="http://schemas.microsoft.com/office/drawing/2014/main" xmlns="" id="{79111812-BACF-4B14-ABD8-07017B5D416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53" name="Text Box 3">
          <a:extLst>
            <a:ext uri="{FF2B5EF4-FFF2-40B4-BE49-F238E27FC236}">
              <a16:creationId xmlns:a16="http://schemas.microsoft.com/office/drawing/2014/main" xmlns="" id="{E23EF080-EEE1-4E7D-8E49-A9182EFDD71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54" name="Text Box 3">
          <a:extLst>
            <a:ext uri="{FF2B5EF4-FFF2-40B4-BE49-F238E27FC236}">
              <a16:creationId xmlns:a16="http://schemas.microsoft.com/office/drawing/2014/main" xmlns="" id="{7AA712E3-26C2-483D-B610-F6357675BB2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55" name="Text Box 3">
          <a:extLst>
            <a:ext uri="{FF2B5EF4-FFF2-40B4-BE49-F238E27FC236}">
              <a16:creationId xmlns:a16="http://schemas.microsoft.com/office/drawing/2014/main" xmlns="" id="{D9507767-68D4-4B70-96FF-F34A2077103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56" name="Text Box 3">
          <a:extLst>
            <a:ext uri="{FF2B5EF4-FFF2-40B4-BE49-F238E27FC236}">
              <a16:creationId xmlns:a16="http://schemas.microsoft.com/office/drawing/2014/main" xmlns="" id="{F7961CA6-BC23-41FF-8AFC-F7ABB24352D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57" name="Text Box 3">
          <a:extLst>
            <a:ext uri="{FF2B5EF4-FFF2-40B4-BE49-F238E27FC236}">
              <a16:creationId xmlns:a16="http://schemas.microsoft.com/office/drawing/2014/main" xmlns="" id="{EEC2AFA9-BC8E-4324-86B6-84FB53BA5A3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58" name="Text Box 3">
          <a:extLst>
            <a:ext uri="{FF2B5EF4-FFF2-40B4-BE49-F238E27FC236}">
              <a16:creationId xmlns:a16="http://schemas.microsoft.com/office/drawing/2014/main" xmlns="" id="{79203458-C1CE-4F4B-A604-1C159B95B4B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59" name="Text Box 3">
          <a:extLst>
            <a:ext uri="{FF2B5EF4-FFF2-40B4-BE49-F238E27FC236}">
              <a16:creationId xmlns:a16="http://schemas.microsoft.com/office/drawing/2014/main" xmlns="" id="{95108252-20C7-4F3F-B87C-99A3E2EF60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60" name="Text Box 3">
          <a:extLst>
            <a:ext uri="{FF2B5EF4-FFF2-40B4-BE49-F238E27FC236}">
              <a16:creationId xmlns:a16="http://schemas.microsoft.com/office/drawing/2014/main" xmlns="" id="{69C1348D-BF1E-4781-A2F0-3AA241D9048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61" name="Text Box 3">
          <a:extLst>
            <a:ext uri="{FF2B5EF4-FFF2-40B4-BE49-F238E27FC236}">
              <a16:creationId xmlns:a16="http://schemas.microsoft.com/office/drawing/2014/main" xmlns="" id="{BAAED227-17B3-4B1D-A0DB-1DED317B48F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62" name="Text Box 3">
          <a:extLst>
            <a:ext uri="{FF2B5EF4-FFF2-40B4-BE49-F238E27FC236}">
              <a16:creationId xmlns:a16="http://schemas.microsoft.com/office/drawing/2014/main" xmlns="" id="{283A3E31-B5A7-49E9-A994-37B032B8EE2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63" name="Text Box 3">
          <a:extLst>
            <a:ext uri="{FF2B5EF4-FFF2-40B4-BE49-F238E27FC236}">
              <a16:creationId xmlns:a16="http://schemas.microsoft.com/office/drawing/2014/main" xmlns="" id="{5D5FC719-2FE3-4255-94C4-A9E9A830E35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64" name="Text Box 3">
          <a:extLst>
            <a:ext uri="{FF2B5EF4-FFF2-40B4-BE49-F238E27FC236}">
              <a16:creationId xmlns:a16="http://schemas.microsoft.com/office/drawing/2014/main" xmlns="" id="{D76261F8-905A-4C13-B9BC-AE075DF12FB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65" name="Text Box 3">
          <a:extLst>
            <a:ext uri="{FF2B5EF4-FFF2-40B4-BE49-F238E27FC236}">
              <a16:creationId xmlns:a16="http://schemas.microsoft.com/office/drawing/2014/main" xmlns="" id="{F983BFD4-1A7D-4F74-9FEB-C8C2CC90A6E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66" name="Text Box 3">
          <a:extLst>
            <a:ext uri="{FF2B5EF4-FFF2-40B4-BE49-F238E27FC236}">
              <a16:creationId xmlns:a16="http://schemas.microsoft.com/office/drawing/2014/main" xmlns="" id="{83AC17DD-DEED-4D9D-A0FD-F429292D038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67" name="Text Box 3">
          <a:extLst>
            <a:ext uri="{FF2B5EF4-FFF2-40B4-BE49-F238E27FC236}">
              <a16:creationId xmlns:a16="http://schemas.microsoft.com/office/drawing/2014/main" xmlns="" id="{6B1A746E-E705-4458-A080-CE497A5B2AC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68" name="Text Box 3">
          <a:extLst>
            <a:ext uri="{FF2B5EF4-FFF2-40B4-BE49-F238E27FC236}">
              <a16:creationId xmlns:a16="http://schemas.microsoft.com/office/drawing/2014/main" xmlns="" id="{366082F3-1383-4E7E-B3EF-0F07741763E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69" name="Text Box 3">
          <a:extLst>
            <a:ext uri="{FF2B5EF4-FFF2-40B4-BE49-F238E27FC236}">
              <a16:creationId xmlns:a16="http://schemas.microsoft.com/office/drawing/2014/main" xmlns="" id="{8A2E804E-5BE2-48C1-AE5B-FDBE92ECAE5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70" name="Text Box 3">
          <a:extLst>
            <a:ext uri="{FF2B5EF4-FFF2-40B4-BE49-F238E27FC236}">
              <a16:creationId xmlns:a16="http://schemas.microsoft.com/office/drawing/2014/main" xmlns="" id="{61F9FC12-B9B9-4CA4-B9B5-6451196D15D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71" name="Text Box 3">
          <a:extLst>
            <a:ext uri="{FF2B5EF4-FFF2-40B4-BE49-F238E27FC236}">
              <a16:creationId xmlns:a16="http://schemas.microsoft.com/office/drawing/2014/main" xmlns="" id="{ABB174DE-A228-44E3-9565-890CFCC08D3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72" name="Text Box 3">
          <a:extLst>
            <a:ext uri="{FF2B5EF4-FFF2-40B4-BE49-F238E27FC236}">
              <a16:creationId xmlns:a16="http://schemas.microsoft.com/office/drawing/2014/main" xmlns="" id="{56B3616D-5D92-46D9-8E57-B944C4C3566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73" name="Text Box 3">
          <a:extLst>
            <a:ext uri="{FF2B5EF4-FFF2-40B4-BE49-F238E27FC236}">
              <a16:creationId xmlns:a16="http://schemas.microsoft.com/office/drawing/2014/main" xmlns="" id="{32719D9A-44B0-40E3-95EB-FDE22259A03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74" name="Text Box 3">
          <a:extLst>
            <a:ext uri="{FF2B5EF4-FFF2-40B4-BE49-F238E27FC236}">
              <a16:creationId xmlns:a16="http://schemas.microsoft.com/office/drawing/2014/main" xmlns="" id="{10B0F92B-5819-4DE2-BD69-FD3385B0F2E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75" name="Text Box 3">
          <a:extLst>
            <a:ext uri="{FF2B5EF4-FFF2-40B4-BE49-F238E27FC236}">
              <a16:creationId xmlns:a16="http://schemas.microsoft.com/office/drawing/2014/main" xmlns="" id="{C899733E-6CE8-4ADE-96B8-D0988CCF15D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76" name="Text Box 3">
          <a:extLst>
            <a:ext uri="{FF2B5EF4-FFF2-40B4-BE49-F238E27FC236}">
              <a16:creationId xmlns:a16="http://schemas.microsoft.com/office/drawing/2014/main" xmlns="" id="{FB3B1873-8575-427F-A052-78A236D763A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77" name="Text Box 3">
          <a:extLst>
            <a:ext uri="{FF2B5EF4-FFF2-40B4-BE49-F238E27FC236}">
              <a16:creationId xmlns:a16="http://schemas.microsoft.com/office/drawing/2014/main" xmlns="" id="{B2A42766-0F68-4A83-8126-50FF9E85103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78" name="Text Box 3">
          <a:extLst>
            <a:ext uri="{FF2B5EF4-FFF2-40B4-BE49-F238E27FC236}">
              <a16:creationId xmlns:a16="http://schemas.microsoft.com/office/drawing/2014/main" xmlns="" id="{DF65BCE3-7FAB-4871-A0BE-1F659F53AA8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79" name="Text Box 3">
          <a:extLst>
            <a:ext uri="{FF2B5EF4-FFF2-40B4-BE49-F238E27FC236}">
              <a16:creationId xmlns:a16="http://schemas.microsoft.com/office/drawing/2014/main" xmlns="" id="{B360D02D-3302-4D51-A1C7-0A89FF9774A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80" name="Text Box 3">
          <a:extLst>
            <a:ext uri="{FF2B5EF4-FFF2-40B4-BE49-F238E27FC236}">
              <a16:creationId xmlns:a16="http://schemas.microsoft.com/office/drawing/2014/main" xmlns="" id="{DCFD0D6A-58C3-429C-8EE4-A84B072495A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81" name="Text Box 3">
          <a:extLst>
            <a:ext uri="{FF2B5EF4-FFF2-40B4-BE49-F238E27FC236}">
              <a16:creationId xmlns:a16="http://schemas.microsoft.com/office/drawing/2014/main" xmlns="" id="{B0FA9E63-4EA7-44A2-9E99-2E0CE6E1537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82" name="Text Box 3">
          <a:extLst>
            <a:ext uri="{FF2B5EF4-FFF2-40B4-BE49-F238E27FC236}">
              <a16:creationId xmlns:a16="http://schemas.microsoft.com/office/drawing/2014/main" xmlns="" id="{BF7AFF06-DAAD-4F78-84AA-AA1D3B975BC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83" name="Text Box 3">
          <a:extLst>
            <a:ext uri="{FF2B5EF4-FFF2-40B4-BE49-F238E27FC236}">
              <a16:creationId xmlns:a16="http://schemas.microsoft.com/office/drawing/2014/main" xmlns="" id="{D0D32E94-EA01-4356-A9B3-78461B3045F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84" name="Text Box 3">
          <a:extLst>
            <a:ext uri="{FF2B5EF4-FFF2-40B4-BE49-F238E27FC236}">
              <a16:creationId xmlns:a16="http://schemas.microsoft.com/office/drawing/2014/main" xmlns="" id="{9BF11962-8CE8-44B6-85C5-36DEE7BA91A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285" name="Text Box 3">
          <a:extLst>
            <a:ext uri="{FF2B5EF4-FFF2-40B4-BE49-F238E27FC236}">
              <a16:creationId xmlns:a16="http://schemas.microsoft.com/office/drawing/2014/main" xmlns="" id="{A8650A83-F461-4699-8ACF-3600315B42B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86" name="Text Box 3">
          <a:extLst>
            <a:ext uri="{FF2B5EF4-FFF2-40B4-BE49-F238E27FC236}">
              <a16:creationId xmlns:a16="http://schemas.microsoft.com/office/drawing/2014/main" xmlns="" id="{944185BD-C8D1-4C14-AA8A-EC001501978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287" name="Text Box 3">
          <a:extLst>
            <a:ext uri="{FF2B5EF4-FFF2-40B4-BE49-F238E27FC236}">
              <a16:creationId xmlns:a16="http://schemas.microsoft.com/office/drawing/2014/main" xmlns="" id="{B51AEF53-31E9-433A-A141-A99F5C16140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288" name="Text Box 3">
          <a:extLst>
            <a:ext uri="{FF2B5EF4-FFF2-40B4-BE49-F238E27FC236}">
              <a16:creationId xmlns:a16="http://schemas.microsoft.com/office/drawing/2014/main" xmlns="" id="{70ED876B-5E7F-4A24-A8C1-466D597834C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289" name="Text Box 3">
          <a:extLst>
            <a:ext uri="{FF2B5EF4-FFF2-40B4-BE49-F238E27FC236}">
              <a16:creationId xmlns:a16="http://schemas.microsoft.com/office/drawing/2014/main" xmlns="" id="{BC0F16D2-9C19-4784-A06E-492C411742D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290" name="Text Box 3">
          <a:extLst>
            <a:ext uri="{FF2B5EF4-FFF2-40B4-BE49-F238E27FC236}">
              <a16:creationId xmlns:a16="http://schemas.microsoft.com/office/drawing/2014/main" xmlns="" id="{EB7FE1CC-6F90-40BC-BD7E-BEF2AB76C5A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291" name="Text Box 3">
          <a:extLst>
            <a:ext uri="{FF2B5EF4-FFF2-40B4-BE49-F238E27FC236}">
              <a16:creationId xmlns:a16="http://schemas.microsoft.com/office/drawing/2014/main" xmlns="" id="{717A2A3A-8B26-4700-90C6-30129DA3C47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292" name="Text Box 3">
          <a:extLst>
            <a:ext uri="{FF2B5EF4-FFF2-40B4-BE49-F238E27FC236}">
              <a16:creationId xmlns:a16="http://schemas.microsoft.com/office/drawing/2014/main" xmlns="" id="{DF3B1A11-E9AE-4BB4-9E7F-2A9D7A64E39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293" name="Text Box 3">
          <a:extLst>
            <a:ext uri="{FF2B5EF4-FFF2-40B4-BE49-F238E27FC236}">
              <a16:creationId xmlns:a16="http://schemas.microsoft.com/office/drawing/2014/main" xmlns="" id="{5FF541FF-04AD-494F-B175-6C1DF09CFCF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294" name="Text Box 3">
          <a:extLst>
            <a:ext uri="{FF2B5EF4-FFF2-40B4-BE49-F238E27FC236}">
              <a16:creationId xmlns:a16="http://schemas.microsoft.com/office/drawing/2014/main" xmlns="" id="{16E9C058-8202-48D6-8F25-420B1ECCB61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295" name="Text Box 3">
          <a:extLst>
            <a:ext uri="{FF2B5EF4-FFF2-40B4-BE49-F238E27FC236}">
              <a16:creationId xmlns:a16="http://schemas.microsoft.com/office/drawing/2014/main" xmlns="" id="{A6B94387-E107-40D5-88B5-454A016B85E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296" name="Text Box 3">
          <a:extLst>
            <a:ext uri="{FF2B5EF4-FFF2-40B4-BE49-F238E27FC236}">
              <a16:creationId xmlns:a16="http://schemas.microsoft.com/office/drawing/2014/main" xmlns="" id="{44996A7A-1401-447F-8646-4674006D93D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297" name="Text Box 3">
          <a:extLst>
            <a:ext uri="{FF2B5EF4-FFF2-40B4-BE49-F238E27FC236}">
              <a16:creationId xmlns:a16="http://schemas.microsoft.com/office/drawing/2014/main" xmlns="" id="{02843697-3AD9-4C5A-90B2-E02A4FFB93C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298" name="Text Box 3">
          <a:extLst>
            <a:ext uri="{FF2B5EF4-FFF2-40B4-BE49-F238E27FC236}">
              <a16:creationId xmlns:a16="http://schemas.microsoft.com/office/drawing/2014/main" xmlns="" id="{7531341B-4AAB-48CD-87B7-8F1197536DC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299" name="Text Box 3">
          <a:extLst>
            <a:ext uri="{FF2B5EF4-FFF2-40B4-BE49-F238E27FC236}">
              <a16:creationId xmlns:a16="http://schemas.microsoft.com/office/drawing/2014/main" xmlns="" id="{34F650C6-8578-4FC2-B24F-2460135AB0C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00" name="Text Box 3">
          <a:extLst>
            <a:ext uri="{FF2B5EF4-FFF2-40B4-BE49-F238E27FC236}">
              <a16:creationId xmlns:a16="http://schemas.microsoft.com/office/drawing/2014/main" xmlns="" id="{EB4FF4F4-7856-4139-A788-B3F5A900AEC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01" name="Text Box 3">
          <a:extLst>
            <a:ext uri="{FF2B5EF4-FFF2-40B4-BE49-F238E27FC236}">
              <a16:creationId xmlns:a16="http://schemas.microsoft.com/office/drawing/2014/main" xmlns="" id="{A7094D2E-9F03-4408-8147-B43077CB43B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02" name="Text Box 3">
          <a:extLst>
            <a:ext uri="{FF2B5EF4-FFF2-40B4-BE49-F238E27FC236}">
              <a16:creationId xmlns:a16="http://schemas.microsoft.com/office/drawing/2014/main" xmlns="" id="{60318B7A-295C-47A0-B6BF-9BEF3A00B11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03" name="Text Box 3">
          <a:extLst>
            <a:ext uri="{FF2B5EF4-FFF2-40B4-BE49-F238E27FC236}">
              <a16:creationId xmlns:a16="http://schemas.microsoft.com/office/drawing/2014/main" xmlns="" id="{576F0C62-DD5E-42FC-A373-D081B9EBD34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04" name="Text Box 3">
          <a:extLst>
            <a:ext uri="{FF2B5EF4-FFF2-40B4-BE49-F238E27FC236}">
              <a16:creationId xmlns:a16="http://schemas.microsoft.com/office/drawing/2014/main" xmlns="" id="{C77B5952-304C-4B47-8477-1897ADA3257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05" name="Text Box 3">
          <a:extLst>
            <a:ext uri="{FF2B5EF4-FFF2-40B4-BE49-F238E27FC236}">
              <a16:creationId xmlns:a16="http://schemas.microsoft.com/office/drawing/2014/main" xmlns="" id="{43E9AF35-FE52-4740-9A2C-A0BFF85ACC1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06" name="Text Box 3">
          <a:extLst>
            <a:ext uri="{FF2B5EF4-FFF2-40B4-BE49-F238E27FC236}">
              <a16:creationId xmlns:a16="http://schemas.microsoft.com/office/drawing/2014/main" xmlns="" id="{1C041268-0587-4A77-9EC1-1F833715370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07" name="Text Box 3">
          <a:extLst>
            <a:ext uri="{FF2B5EF4-FFF2-40B4-BE49-F238E27FC236}">
              <a16:creationId xmlns:a16="http://schemas.microsoft.com/office/drawing/2014/main" xmlns="" id="{CEA486A9-EAE0-4D83-AAD3-4B1BFD43939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08" name="Text Box 3">
          <a:extLst>
            <a:ext uri="{FF2B5EF4-FFF2-40B4-BE49-F238E27FC236}">
              <a16:creationId xmlns:a16="http://schemas.microsoft.com/office/drawing/2014/main" xmlns="" id="{8DB3A506-6AED-43D3-87DB-36BC760CF06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09" name="Text Box 3">
          <a:extLst>
            <a:ext uri="{FF2B5EF4-FFF2-40B4-BE49-F238E27FC236}">
              <a16:creationId xmlns:a16="http://schemas.microsoft.com/office/drawing/2014/main" xmlns="" id="{59290FF3-CBEE-4F55-9023-83C7F034717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10" name="Text Box 3">
          <a:extLst>
            <a:ext uri="{FF2B5EF4-FFF2-40B4-BE49-F238E27FC236}">
              <a16:creationId xmlns:a16="http://schemas.microsoft.com/office/drawing/2014/main" xmlns="" id="{344ED5BC-AA1D-43FF-98D7-1BA041E8A2E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11" name="Text Box 3">
          <a:extLst>
            <a:ext uri="{FF2B5EF4-FFF2-40B4-BE49-F238E27FC236}">
              <a16:creationId xmlns:a16="http://schemas.microsoft.com/office/drawing/2014/main" xmlns="" id="{F4933DFF-5951-408B-9458-D93E231A1D9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12" name="Text Box 3">
          <a:extLst>
            <a:ext uri="{FF2B5EF4-FFF2-40B4-BE49-F238E27FC236}">
              <a16:creationId xmlns:a16="http://schemas.microsoft.com/office/drawing/2014/main" xmlns="" id="{9EAE3B19-C460-4A92-A46C-79E7E0619D0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13" name="Text Box 3">
          <a:extLst>
            <a:ext uri="{FF2B5EF4-FFF2-40B4-BE49-F238E27FC236}">
              <a16:creationId xmlns:a16="http://schemas.microsoft.com/office/drawing/2014/main" xmlns="" id="{2DF8EA2D-2F39-4E57-9995-6EA2904CA6C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14" name="Text Box 3">
          <a:extLst>
            <a:ext uri="{FF2B5EF4-FFF2-40B4-BE49-F238E27FC236}">
              <a16:creationId xmlns:a16="http://schemas.microsoft.com/office/drawing/2014/main" xmlns="" id="{BB641960-6C81-4808-8E83-32B772BBA38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15" name="Text Box 3">
          <a:extLst>
            <a:ext uri="{FF2B5EF4-FFF2-40B4-BE49-F238E27FC236}">
              <a16:creationId xmlns:a16="http://schemas.microsoft.com/office/drawing/2014/main" xmlns="" id="{BDE2B3EF-D187-4728-A364-94743D21C91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16" name="Text Box 3">
          <a:extLst>
            <a:ext uri="{FF2B5EF4-FFF2-40B4-BE49-F238E27FC236}">
              <a16:creationId xmlns:a16="http://schemas.microsoft.com/office/drawing/2014/main" xmlns="" id="{673A0BDD-0D19-4A70-ACA9-45CD4DE174E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17" name="Text Box 3">
          <a:extLst>
            <a:ext uri="{FF2B5EF4-FFF2-40B4-BE49-F238E27FC236}">
              <a16:creationId xmlns:a16="http://schemas.microsoft.com/office/drawing/2014/main" xmlns="" id="{F30AA429-DBE7-4F6D-B01E-75F0EF92288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18" name="Text Box 3">
          <a:extLst>
            <a:ext uri="{FF2B5EF4-FFF2-40B4-BE49-F238E27FC236}">
              <a16:creationId xmlns:a16="http://schemas.microsoft.com/office/drawing/2014/main" xmlns="" id="{F174FEAA-4819-409B-8B71-3BB25C5A519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19" name="Text Box 3">
          <a:extLst>
            <a:ext uri="{FF2B5EF4-FFF2-40B4-BE49-F238E27FC236}">
              <a16:creationId xmlns:a16="http://schemas.microsoft.com/office/drawing/2014/main" xmlns="" id="{DD6E1669-2509-4DB6-91D9-24001908CC1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20" name="Text Box 3">
          <a:extLst>
            <a:ext uri="{FF2B5EF4-FFF2-40B4-BE49-F238E27FC236}">
              <a16:creationId xmlns:a16="http://schemas.microsoft.com/office/drawing/2014/main" xmlns="" id="{6803B140-70FF-44E9-B254-63900D4A21C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21" name="Text Box 3">
          <a:extLst>
            <a:ext uri="{FF2B5EF4-FFF2-40B4-BE49-F238E27FC236}">
              <a16:creationId xmlns:a16="http://schemas.microsoft.com/office/drawing/2014/main" xmlns="" id="{C496A27D-146A-4D48-9849-933B0FD0548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22" name="Text Box 3">
          <a:extLst>
            <a:ext uri="{FF2B5EF4-FFF2-40B4-BE49-F238E27FC236}">
              <a16:creationId xmlns:a16="http://schemas.microsoft.com/office/drawing/2014/main" xmlns="" id="{C407E5FB-322E-4A3B-AD59-EECDE45F752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23" name="Text Box 3">
          <a:extLst>
            <a:ext uri="{FF2B5EF4-FFF2-40B4-BE49-F238E27FC236}">
              <a16:creationId xmlns:a16="http://schemas.microsoft.com/office/drawing/2014/main" xmlns="" id="{565673F1-81AF-4E9E-AC9E-79735578BDE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24" name="Text Box 3">
          <a:extLst>
            <a:ext uri="{FF2B5EF4-FFF2-40B4-BE49-F238E27FC236}">
              <a16:creationId xmlns:a16="http://schemas.microsoft.com/office/drawing/2014/main" xmlns="" id="{79C31B95-A895-4C95-A336-692F7C3424D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25" name="Text Box 3">
          <a:extLst>
            <a:ext uri="{FF2B5EF4-FFF2-40B4-BE49-F238E27FC236}">
              <a16:creationId xmlns:a16="http://schemas.microsoft.com/office/drawing/2014/main" xmlns="" id="{2330F7A9-5612-4CDF-8597-BD046988160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26" name="Text Box 3">
          <a:extLst>
            <a:ext uri="{FF2B5EF4-FFF2-40B4-BE49-F238E27FC236}">
              <a16:creationId xmlns:a16="http://schemas.microsoft.com/office/drawing/2014/main" xmlns="" id="{4841CB2A-7B89-41AC-9BCA-AE3909CCF9A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27" name="Text Box 3">
          <a:extLst>
            <a:ext uri="{FF2B5EF4-FFF2-40B4-BE49-F238E27FC236}">
              <a16:creationId xmlns:a16="http://schemas.microsoft.com/office/drawing/2014/main" xmlns="" id="{A91B5390-6F5C-4816-8516-FC476844511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28" name="Text Box 3">
          <a:extLst>
            <a:ext uri="{FF2B5EF4-FFF2-40B4-BE49-F238E27FC236}">
              <a16:creationId xmlns:a16="http://schemas.microsoft.com/office/drawing/2014/main" xmlns="" id="{23B3F20D-C572-454F-8F41-2D562FBA834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29" name="Text Box 3">
          <a:extLst>
            <a:ext uri="{FF2B5EF4-FFF2-40B4-BE49-F238E27FC236}">
              <a16:creationId xmlns:a16="http://schemas.microsoft.com/office/drawing/2014/main" xmlns="" id="{5349C012-ED56-41F5-B34C-CDD7028086B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30" name="Text Box 3">
          <a:extLst>
            <a:ext uri="{FF2B5EF4-FFF2-40B4-BE49-F238E27FC236}">
              <a16:creationId xmlns:a16="http://schemas.microsoft.com/office/drawing/2014/main" xmlns="" id="{01272901-9A17-49E7-BC51-7363BD08901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31" name="Text Box 3">
          <a:extLst>
            <a:ext uri="{FF2B5EF4-FFF2-40B4-BE49-F238E27FC236}">
              <a16:creationId xmlns:a16="http://schemas.microsoft.com/office/drawing/2014/main" xmlns="" id="{1DB93899-F973-4897-86D1-A71E9FD27F3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32" name="Text Box 3">
          <a:extLst>
            <a:ext uri="{FF2B5EF4-FFF2-40B4-BE49-F238E27FC236}">
              <a16:creationId xmlns:a16="http://schemas.microsoft.com/office/drawing/2014/main" xmlns="" id="{6B0A8541-9C26-4591-9295-B5A53FC2F91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33" name="Text Box 3">
          <a:extLst>
            <a:ext uri="{FF2B5EF4-FFF2-40B4-BE49-F238E27FC236}">
              <a16:creationId xmlns:a16="http://schemas.microsoft.com/office/drawing/2014/main" xmlns="" id="{8BA871C7-C261-459A-AB07-497F0601E73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34" name="Text Box 3">
          <a:extLst>
            <a:ext uri="{FF2B5EF4-FFF2-40B4-BE49-F238E27FC236}">
              <a16:creationId xmlns:a16="http://schemas.microsoft.com/office/drawing/2014/main" xmlns="" id="{4EEAA608-7157-4D8B-AD08-4B821928DD8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35" name="Text Box 3">
          <a:extLst>
            <a:ext uri="{FF2B5EF4-FFF2-40B4-BE49-F238E27FC236}">
              <a16:creationId xmlns:a16="http://schemas.microsoft.com/office/drawing/2014/main" xmlns="" id="{CDEEDC24-C160-451E-AD2E-9C8C46EFC56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36" name="Text Box 3">
          <a:extLst>
            <a:ext uri="{FF2B5EF4-FFF2-40B4-BE49-F238E27FC236}">
              <a16:creationId xmlns:a16="http://schemas.microsoft.com/office/drawing/2014/main" xmlns="" id="{8E953B87-FD18-4DF5-94A3-97C64E0A270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37" name="Text Box 3">
          <a:extLst>
            <a:ext uri="{FF2B5EF4-FFF2-40B4-BE49-F238E27FC236}">
              <a16:creationId xmlns:a16="http://schemas.microsoft.com/office/drawing/2014/main" xmlns="" id="{1A8DEAB8-95C3-43FC-BE21-9702E22DDDE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38" name="Text Box 3">
          <a:extLst>
            <a:ext uri="{FF2B5EF4-FFF2-40B4-BE49-F238E27FC236}">
              <a16:creationId xmlns:a16="http://schemas.microsoft.com/office/drawing/2014/main" xmlns="" id="{616C523C-6D84-4FCF-A3FC-8180F9CC555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39" name="Text Box 3">
          <a:extLst>
            <a:ext uri="{FF2B5EF4-FFF2-40B4-BE49-F238E27FC236}">
              <a16:creationId xmlns:a16="http://schemas.microsoft.com/office/drawing/2014/main" xmlns="" id="{3816A8A0-C157-429B-81CB-7B1D79EBCA8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40" name="Text Box 3">
          <a:extLst>
            <a:ext uri="{FF2B5EF4-FFF2-40B4-BE49-F238E27FC236}">
              <a16:creationId xmlns:a16="http://schemas.microsoft.com/office/drawing/2014/main" xmlns="" id="{04E8F9D3-DA40-44B2-BAE8-2FEAE570355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41" name="Text Box 3">
          <a:extLst>
            <a:ext uri="{FF2B5EF4-FFF2-40B4-BE49-F238E27FC236}">
              <a16:creationId xmlns:a16="http://schemas.microsoft.com/office/drawing/2014/main" xmlns="" id="{6F711DF5-4FEE-4EFA-80F5-A461F9E8FA7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42" name="Text Box 3">
          <a:extLst>
            <a:ext uri="{FF2B5EF4-FFF2-40B4-BE49-F238E27FC236}">
              <a16:creationId xmlns:a16="http://schemas.microsoft.com/office/drawing/2014/main" xmlns="" id="{01CB9438-A4D3-42F0-952D-0E1BF848E3C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43" name="Text Box 3">
          <a:extLst>
            <a:ext uri="{FF2B5EF4-FFF2-40B4-BE49-F238E27FC236}">
              <a16:creationId xmlns:a16="http://schemas.microsoft.com/office/drawing/2014/main" xmlns="" id="{DB536D15-09D7-4EFC-AED6-C437BE684FF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44" name="Text Box 3">
          <a:extLst>
            <a:ext uri="{FF2B5EF4-FFF2-40B4-BE49-F238E27FC236}">
              <a16:creationId xmlns:a16="http://schemas.microsoft.com/office/drawing/2014/main" xmlns="" id="{880B9F31-2091-4B49-8EE3-8844A634DF5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45" name="Text Box 3">
          <a:extLst>
            <a:ext uri="{FF2B5EF4-FFF2-40B4-BE49-F238E27FC236}">
              <a16:creationId xmlns:a16="http://schemas.microsoft.com/office/drawing/2014/main" xmlns="" id="{D032CB70-D0EA-4DDA-89F7-492FD92B4E3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46" name="Text Box 3">
          <a:extLst>
            <a:ext uri="{FF2B5EF4-FFF2-40B4-BE49-F238E27FC236}">
              <a16:creationId xmlns:a16="http://schemas.microsoft.com/office/drawing/2014/main" xmlns="" id="{60AB1750-8C30-4E3F-A4AB-F68FE4A9E61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47" name="Text Box 3">
          <a:extLst>
            <a:ext uri="{FF2B5EF4-FFF2-40B4-BE49-F238E27FC236}">
              <a16:creationId xmlns:a16="http://schemas.microsoft.com/office/drawing/2014/main" xmlns="" id="{ECC1FD11-1025-400A-8A04-DAADFF0EA7E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48" name="Text Box 3">
          <a:extLst>
            <a:ext uri="{FF2B5EF4-FFF2-40B4-BE49-F238E27FC236}">
              <a16:creationId xmlns:a16="http://schemas.microsoft.com/office/drawing/2014/main" xmlns="" id="{5C80F69F-0DE6-4B5B-B093-C96D3E2E8B8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49" name="Text Box 3">
          <a:extLst>
            <a:ext uri="{FF2B5EF4-FFF2-40B4-BE49-F238E27FC236}">
              <a16:creationId xmlns:a16="http://schemas.microsoft.com/office/drawing/2014/main" xmlns="" id="{9A6EBDE7-9E5E-4FA7-B3AC-61CE8FCE6E0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50" name="Text Box 3">
          <a:extLst>
            <a:ext uri="{FF2B5EF4-FFF2-40B4-BE49-F238E27FC236}">
              <a16:creationId xmlns:a16="http://schemas.microsoft.com/office/drawing/2014/main" xmlns="" id="{687C312A-3925-4481-9CB4-720FE57606B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51" name="Text Box 3">
          <a:extLst>
            <a:ext uri="{FF2B5EF4-FFF2-40B4-BE49-F238E27FC236}">
              <a16:creationId xmlns:a16="http://schemas.microsoft.com/office/drawing/2014/main" xmlns="" id="{D9D2CA53-090B-4089-9B4C-F89F153FA19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52" name="Text Box 3">
          <a:extLst>
            <a:ext uri="{FF2B5EF4-FFF2-40B4-BE49-F238E27FC236}">
              <a16:creationId xmlns:a16="http://schemas.microsoft.com/office/drawing/2014/main" xmlns="" id="{D6E05A1C-6919-4564-AC8F-F563EEDE36D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53" name="Text Box 3">
          <a:extLst>
            <a:ext uri="{FF2B5EF4-FFF2-40B4-BE49-F238E27FC236}">
              <a16:creationId xmlns:a16="http://schemas.microsoft.com/office/drawing/2014/main" xmlns="" id="{796CF7C7-2955-4A9B-9B78-40D9B007CEF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54" name="Text Box 3">
          <a:extLst>
            <a:ext uri="{FF2B5EF4-FFF2-40B4-BE49-F238E27FC236}">
              <a16:creationId xmlns:a16="http://schemas.microsoft.com/office/drawing/2014/main" xmlns="" id="{A50D947A-DC40-4241-B9C2-43F31D4089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55" name="Text Box 3">
          <a:extLst>
            <a:ext uri="{FF2B5EF4-FFF2-40B4-BE49-F238E27FC236}">
              <a16:creationId xmlns:a16="http://schemas.microsoft.com/office/drawing/2014/main" xmlns="" id="{96CCFDC5-F89E-48FD-8974-CCA285F116A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56" name="Text Box 3">
          <a:extLst>
            <a:ext uri="{FF2B5EF4-FFF2-40B4-BE49-F238E27FC236}">
              <a16:creationId xmlns:a16="http://schemas.microsoft.com/office/drawing/2014/main" xmlns="" id="{9D6A20C3-14E4-4F69-9617-08AB3F26FE5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57" name="Text Box 3">
          <a:extLst>
            <a:ext uri="{FF2B5EF4-FFF2-40B4-BE49-F238E27FC236}">
              <a16:creationId xmlns:a16="http://schemas.microsoft.com/office/drawing/2014/main" xmlns="" id="{5A8DA65E-C16C-42B8-9EB1-964774A2F9C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58" name="Text Box 3">
          <a:extLst>
            <a:ext uri="{FF2B5EF4-FFF2-40B4-BE49-F238E27FC236}">
              <a16:creationId xmlns:a16="http://schemas.microsoft.com/office/drawing/2014/main" xmlns="" id="{69DD6FBD-B89D-4FE2-8FE0-0C9090E7D5D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59" name="Text Box 3">
          <a:extLst>
            <a:ext uri="{FF2B5EF4-FFF2-40B4-BE49-F238E27FC236}">
              <a16:creationId xmlns:a16="http://schemas.microsoft.com/office/drawing/2014/main" xmlns="" id="{4F0E04D0-A176-49C4-A132-043047E63FE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60" name="Text Box 3">
          <a:extLst>
            <a:ext uri="{FF2B5EF4-FFF2-40B4-BE49-F238E27FC236}">
              <a16:creationId xmlns:a16="http://schemas.microsoft.com/office/drawing/2014/main" xmlns="" id="{07044B30-4F62-4EB7-91CA-611292210E1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61" name="Text Box 3">
          <a:extLst>
            <a:ext uri="{FF2B5EF4-FFF2-40B4-BE49-F238E27FC236}">
              <a16:creationId xmlns:a16="http://schemas.microsoft.com/office/drawing/2014/main" xmlns="" id="{C9BDF04B-742D-4EDD-872F-E654F93160D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62" name="Text Box 3">
          <a:extLst>
            <a:ext uri="{FF2B5EF4-FFF2-40B4-BE49-F238E27FC236}">
              <a16:creationId xmlns:a16="http://schemas.microsoft.com/office/drawing/2014/main" xmlns="" id="{A6DD78BE-91FD-4F8C-A74E-61B48EBAE12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63" name="Text Box 3">
          <a:extLst>
            <a:ext uri="{FF2B5EF4-FFF2-40B4-BE49-F238E27FC236}">
              <a16:creationId xmlns:a16="http://schemas.microsoft.com/office/drawing/2014/main" xmlns="" id="{48D95635-C7DA-493E-9715-6029BA29A97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64" name="Text Box 3">
          <a:extLst>
            <a:ext uri="{FF2B5EF4-FFF2-40B4-BE49-F238E27FC236}">
              <a16:creationId xmlns:a16="http://schemas.microsoft.com/office/drawing/2014/main" xmlns="" id="{9FB21DC0-0BE3-4BEF-90EB-2B08C6513EA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65" name="Text Box 3">
          <a:extLst>
            <a:ext uri="{FF2B5EF4-FFF2-40B4-BE49-F238E27FC236}">
              <a16:creationId xmlns:a16="http://schemas.microsoft.com/office/drawing/2014/main" xmlns="" id="{B7D2C45F-8832-4588-B265-BDC20F15DD7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66" name="Text Box 3">
          <a:extLst>
            <a:ext uri="{FF2B5EF4-FFF2-40B4-BE49-F238E27FC236}">
              <a16:creationId xmlns:a16="http://schemas.microsoft.com/office/drawing/2014/main" xmlns="" id="{D2A69AE7-7A4F-4766-92F6-8ECF69ADF31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67" name="Text Box 3">
          <a:extLst>
            <a:ext uri="{FF2B5EF4-FFF2-40B4-BE49-F238E27FC236}">
              <a16:creationId xmlns:a16="http://schemas.microsoft.com/office/drawing/2014/main" xmlns="" id="{2AD40ABB-1C84-4C2F-84F5-F0C90DD967E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68" name="Text Box 3">
          <a:extLst>
            <a:ext uri="{FF2B5EF4-FFF2-40B4-BE49-F238E27FC236}">
              <a16:creationId xmlns:a16="http://schemas.microsoft.com/office/drawing/2014/main" xmlns="" id="{8DD7E0B9-8A33-4303-8CCA-133D3F03D30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69" name="Text Box 3">
          <a:extLst>
            <a:ext uri="{FF2B5EF4-FFF2-40B4-BE49-F238E27FC236}">
              <a16:creationId xmlns:a16="http://schemas.microsoft.com/office/drawing/2014/main" xmlns="" id="{0AD959E6-E1B5-4BCE-9353-BCA6A2A3862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70" name="Text Box 3">
          <a:extLst>
            <a:ext uri="{FF2B5EF4-FFF2-40B4-BE49-F238E27FC236}">
              <a16:creationId xmlns:a16="http://schemas.microsoft.com/office/drawing/2014/main" xmlns="" id="{38385079-51DA-4464-A725-4368BDC498C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71" name="Text Box 3">
          <a:extLst>
            <a:ext uri="{FF2B5EF4-FFF2-40B4-BE49-F238E27FC236}">
              <a16:creationId xmlns:a16="http://schemas.microsoft.com/office/drawing/2014/main" xmlns="" id="{3CC9F06D-8589-4758-9D7A-E928FD393A3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72" name="Text Box 3">
          <a:extLst>
            <a:ext uri="{FF2B5EF4-FFF2-40B4-BE49-F238E27FC236}">
              <a16:creationId xmlns:a16="http://schemas.microsoft.com/office/drawing/2014/main" xmlns="" id="{16B67691-4DA8-4DD6-9CAF-F458CA49848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73" name="Text Box 3">
          <a:extLst>
            <a:ext uri="{FF2B5EF4-FFF2-40B4-BE49-F238E27FC236}">
              <a16:creationId xmlns:a16="http://schemas.microsoft.com/office/drawing/2014/main" xmlns="" id="{22F96AFA-56E6-4C8C-B667-666C95214FA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74" name="Text Box 3">
          <a:extLst>
            <a:ext uri="{FF2B5EF4-FFF2-40B4-BE49-F238E27FC236}">
              <a16:creationId xmlns:a16="http://schemas.microsoft.com/office/drawing/2014/main" xmlns="" id="{6798797E-6A42-4AAC-A1FC-4BC94F3C444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75" name="Text Box 3">
          <a:extLst>
            <a:ext uri="{FF2B5EF4-FFF2-40B4-BE49-F238E27FC236}">
              <a16:creationId xmlns:a16="http://schemas.microsoft.com/office/drawing/2014/main" xmlns="" id="{292DFD76-CFCB-437D-989D-3716E987BF6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76" name="Text Box 3">
          <a:extLst>
            <a:ext uri="{FF2B5EF4-FFF2-40B4-BE49-F238E27FC236}">
              <a16:creationId xmlns:a16="http://schemas.microsoft.com/office/drawing/2014/main" xmlns="" id="{5B4B20AD-A9F3-4CD8-94C4-90245CE04E4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77" name="Text Box 3">
          <a:extLst>
            <a:ext uri="{FF2B5EF4-FFF2-40B4-BE49-F238E27FC236}">
              <a16:creationId xmlns:a16="http://schemas.microsoft.com/office/drawing/2014/main" xmlns="" id="{59F8A5BA-5AC8-4616-8F13-D232781EEDD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78" name="Text Box 3">
          <a:extLst>
            <a:ext uri="{FF2B5EF4-FFF2-40B4-BE49-F238E27FC236}">
              <a16:creationId xmlns:a16="http://schemas.microsoft.com/office/drawing/2014/main" xmlns="" id="{85FE41C6-2C67-41FE-A411-DBED68C8B37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79" name="Text Box 3">
          <a:extLst>
            <a:ext uri="{FF2B5EF4-FFF2-40B4-BE49-F238E27FC236}">
              <a16:creationId xmlns:a16="http://schemas.microsoft.com/office/drawing/2014/main" xmlns="" id="{8426AE87-3776-4433-A31C-DB8F93D8EDB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80" name="Text Box 3">
          <a:extLst>
            <a:ext uri="{FF2B5EF4-FFF2-40B4-BE49-F238E27FC236}">
              <a16:creationId xmlns:a16="http://schemas.microsoft.com/office/drawing/2014/main" xmlns="" id="{ECAC0F79-247B-439E-92A4-7859514713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81" name="Text Box 3">
          <a:extLst>
            <a:ext uri="{FF2B5EF4-FFF2-40B4-BE49-F238E27FC236}">
              <a16:creationId xmlns:a16="http://schemas.microsoft.com/office/drawing/2014/main" xmlns="" id="{52EAFA87-1233-42E3-8790-27DDD3D0758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82" name="Text Box 3">
          <a:extLst>
            <a:ext uri="{FF2B5EF4-FFF2-40B4-BE49-F238E27FC236}">
              <a16:creationId xmlns:a16="http://schemas.microsoft.com/office/drawing/2014/main" xmlns="" id="{928F25B6-697A-42AA-AA95-630B3572242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83" name="Text Box 3">
          <a:extLst>
            <a:ext uri="{FF2B5EF4-FFF2-40B4-BE49-F238E27FC236}">
              <a16:creationId xmlns:a16="http://schemas.microsoft.com/office/drawing/2014/main" xmlns="" id="{C2E5EBD1-F52F-4FFA-BA35-B08DCFA78DE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84" name="Text Box 3">
          <a:extLst>
            <a:ext uri="{FF2B5EF4-FFF2-40B4-BE49-F238E27FC236}">
              <a16:creationId xmlns:a16="http://schemas.microsoft.com/office/drawing/2014/main" xmlns="" id="{6D7790AF-7A87-47A3-B0F1-0A8A056C88D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85" name="Text Box 3">
          <a:extLst>
            <a:ext uri="{FF2B5EF4-FFF2-40B4-BE49-F238E27FC236}">
              <a16:creationId xmlns:a16="http://schemas.microsoft.com/office/drawing/2014/main" xmlns="" id="{9B3592AE-A796-4608-A4D1-AF604BBC561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86" name="Text Box 3">
          <a:extLst>
            <a:ext uri="{FF2B5EF4-FFF2-40B4-BE49-F238E27FC236}">
              <a16:creationId xmlns:a16="http://schemas.microsoft.com/office/drawing/2014/main" xmlns="" id="{8FFC8DC7-8CB5-4AAB-9663-2399381F1D0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87" name="Text Box 3">
          <a:extLst>
            <a:ext uri="{FF2B5EF4-FFF2-40B4-BE49-F238E27FC236}">
              <a16:creationId xmlns:a16="http://schemas.microsoft.com/office/drawing/2014/main" xmlns="" id="{91CE642C-FB21-4EF1-AEF0-6C14E7AF7C3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88" name="Text Box 3">
          <a:extLst>
            <a:ext uri="{FF2B5EF4-FFF2-40B4-BE49-F238E27FC236}">
              <a16:creationId xmlns:a16="http://schemas.microsoft.com/office/drawing/2014/main" xmlns="" id="{26C94B76-4A98-4C56-994F-FFF7B340C5E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89" name="Text Box 3">
          <a:extLst>
            <a:ext uri="{FF2B5EF4-FFF2-40B4-BE49-F238E27FC236}">
              <a16:creationId xmlns:a16="http://schemas.microsoft.com/office/drawing/2014/main" xmlns="" id="{872E74E8-3B86-4A5B-A9A6-4F24A60B97F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90" name="Text Box 3">
          <a:extLst>
            <a:ext uri="{FF2B5EF4-FFF2-40B4-BE49-F238E27FC236}">
              <a16:creationId xmlns:a16="http://schemas.microsoft.com/office/drawing/2014/main" xmlns="" id="{AA212C42-763F-49EC-A1C2-C9D9A1B0332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91" name="Text Box 3">
          <a:extLst>
            <a:ext uri="{FF2B5EF4-FFF2-40B4-BE49-F238E27FC236}">
              <a16:creationId xmlns:a16="http://schemas.microsoft.com/office/drawing/2014/main" xmlns="" id="{6B528EB2-4C80-411D-A85B-0A6DF231F30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92" name="Text Box 3">
          <a:extLst>
            <a:ext uri="{FF2B5EF4-FFF2-40B4-BE49-F238E27FC236}">
              <a16:creationId xmlns:a16="http://schemas.microsoft.com/office/drawing/2014/main" xmlns="" id="{B13B2C98-E0DF-432B-94FE-CAB22D7A9C1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93" name="Text Box 3">
          <a:extLst>
            <a:ext uri="{FF2B5EF4-FFF2-40B4-BE49-F238E27FC236}">
              <a16:creationId xmlns:a16="http://schemas.microsoft.com/office/drawing/2014/main" xmlns="" id="{11CD41F9-432F-4873-8768-2DADC3BCD8C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94" name="Text Box 3">
          <a:extLst>
            <a:ext uri="{FF2B5EF4-FFF2-40B4-BE49-F238E27FC236}">
              <a16:creationId xmlns:a16="http://schemas.microsoft.com/office/drawing/2014/main" xmlns="" id="{FC8C02F3-2805-48D5-A4F0-4EC1C90742B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95" name="Text Box 3">
          <a:extLst>
            <a:ext uri="{FF2B5EF4-FFF2-40B4-BE49-F238E27FC236}">
              <a16:creationId xmlns:a16="http://schemas.microsoft.com/office/drawing/2014/main" xmlns="" id="{F657DE64-61C7-48F2-88CF-AD94AFFB17D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96" name="Text Box 3">
          <a:extLst>
            <a:ext uri="{FF2B5EF4-FFF2-40B4-BE49-F238E27FC236}">
              <a16:creationId xmlns:a16="http://schemas.microsoft.com/office/drawing/2014/main" xmlns="" id="{83F9EDBC-924A-427B-8E0B-AC0B548062D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97" name="Text Box 3">
          <a:extLst>
            <a:ext uri="{FF2B5EF4-FFF2-40B4-BE49-F238E27FC236}">
              <a16:creationId xmlns:a16="http://schemas.microsoft.com/office/drawing/2014/main" xmlns="" id="{9906AA95-607E-4FFE-9FC5-3363564C5A5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398" name="Text Box 3">
          <a:extLst>
            <a:ext uri="{FF2B5EF4-FFF2-40B4-BE49-F238E27FC236}">
              <a16:creationId xmlns:a16="http://schemas.microsoft.com/office/drawing/2014/main" xmlns="" id="{B540D742-D338-4740-92F1-547509D346C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399" name="Text Box 3">
          <a:extLst>
            <a:ext uri="{FF2B5EF4-FFF2-40B4-BE49-F238E27FC236}">
              <a16:creationId xmlns:a16="http://schemas.microsoft.com/office/drawing/2014/main" xmlns="" id="{273FED96-AA01-4C32-B45F-41D49846944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00" name="Text Box 3">
          <a:extLst>
            <a:ext uri="{FF2B5EF4-FFF2-40B4-BE49-F238E27FC236}">
              <a16:creationId xmlns:a16="http://schemas.microsoft.com/office/drawing/2014/main" xmlns="" id="{BC780CEF-B1D1-4930-8D68-CEAF73BE40D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01" name="Text Box 3">
          <a:extLst>
            <a:ext uri="{FF2B5EF4-FFF2-40B4-BE49-F238E27FC236}">
              <a16:creationId xmlns:a16="http://schemas.microsoft.com/office/drawing/2014/main" xmlns="" id="{524D10A1-86AB-46F6-8F1F-88BA9797605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02" name="Text Box 3">
          <a:extLst>
            <a:ext uri="{FF2B5EF4-FFF2-40B4-BE49-F238E27FC236}">
              <a16:creationId xmlns:a16="http://schemas.microsoft.com/office/drawing/2014/main" xmlns="" id="{3EE8FA8D-CBF0-47D7-8236-166C78EE633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03" name="Text Box 3">
          <a:extLst>
            <a:ext uri="{FF2B5EF4-FFF2-40B4-BE49-F238E27FC236}">
              <a16:creationId xmlns:a16="http://schemas.microsoft.com/office/drawing/2014/main" xmlns="" id="{E4C15FDA-2E69-41A5-8274-33C18FE93A0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04" name="Text Box 3">
          <a:extLst>
            <a:ext uri="{FF2B5EF4-FFF2-40B4-BE49-F238E27FC236}">
              <a16:creationId xmlns:a16="http://schemas.microsoft.com/office/drawing/2014/main" xmlns="" id="{3695C031-A928-4AA4-B74E-3D86C0BBAC6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05" name="Text Box 3">
          <a:extLst>
            <a:ext uri="{FF2B5EF4-FFF2-40B4-BE49-F238E27FC236}">
              <a16:creationId xmlns:a16="http://schemas.microsoft.com/office/drawing/2014/main" xmlns="" id="{E424024A-8902-4FE5-B42D-40B1D50BEF3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06" name="Text Box 3">
          <a:extLst>
            <a:ext uri="{FF2B5EF4-FFF2-40B4-BE49-F238E27FC236}">
              <a16:creationId xmlns:a16="http://schemas.microsoft.com/office/drawing/2014/main" xmlns="" id="{4CFD17D0-E649-44E8-B51D-31B44B86019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07" name="Text Box 3">
          <a:extLst>
            <a:ext uri="{FF2B5EF4-FFF2-40B4-BE49-F238E27FC236}">
              <a16:creationId xmlns:a16="http://schemas.microsoft.com/office/drawing/2014/main" xmlns="" id="{F1786043-CD41-49D5-A677-F1F136AFFB0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08" name="Text Box 3">
          <a:extLst>
            <a:ext uri="{FF2B5EF4-FFF2-40B4-BE49-F238E27FC236}">
              <a16:creationId xmlns:a16="http://schemas.microsoft.com/office/drawing/2014/main" xmlns="" id="{49814E8D-16A9-4C7C-9B2E-955D7B42498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09" name="Text Box 3">
          <a:extLst>
            <a:ext uri="{FF2B5EF4-FFF2-40B4-BE49-F238E27FC236}">
              <a16:creationId xmlns:a16="http://schemas.microsoft.com/office/drawing/2014/main" xmlns="" id="{077B2301-5662-4DA0-89FA-0EE3F13AF6E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10" name="Text Box 3">
          <a:extLst>
            <a:ext uri="{FF2B5EF4-FFF2-40B4-BE49-F238E27FC236}">
              <a16:creationId xmlns:a16="http://schemas.microsoft.com/office/drawing/2014/main" xmlns="" id="{746D1114-981F-42F3-A553-24D2B99860F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11" name="Text Box 3">
          <a:extLst>
            <a:ext uri="{FF2B5EF4-FFF2-40B4-BE49-F238E27FC236}">
              <a16:creationId xmlns:a16="http://schemas.microsoft.com/office/drawing/2014/main" xmlns="" id="{4E84BEC1-B3C7-46DC-AD6B-FEA186C1FFE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12" name="Text Box 3">
          <a:extLst>
            <a:ext uri="{FF2B5EF4-FFF2-40B4-BE49-F238E27FC236}">
              <a16:creationId xmlns:a16="http://schemas.microsoft.com/office/drawing/2014/main" xmlns="" id="{40926702-5781-4130-B8C8-9F73A63EBFA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13" name="Text Box 3">
          <a:extLst>
            <a:ext uri="{FF2B5EF4-FFF2-40B4-BE49-F238E27FC236}">
              <a16:creationId xmlns:a16="http://schemas.microsoft.com/office/drawing/2014/main" xmlns="" id="{50F99C79-D992-4A28-977A-3FBD574191D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14" name="Text Box 3">
          <a:extLst>
            <a:ext uri="{FF2B5EF4-FFF2-40B4-BE49-F238E27FC236}">
              <a16:creationId xmlns:a16="http://schemas.microsoft.com/office/drawing/2014/main" xmlns="" id="{085A53B3-3541-4C63-8777-5D4F8E193CD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15" name="Text Box 3">
          <a:extLst>
            <a:ext uri="{FF2B5EF4-FFF2-40B4-BE49-F238E27FC236}">
              <a16:creationId xmlns:a16="http://schemas.microsoft.com/office/drawing/2014/main" xmlns="" id="{48974A78-7437-4CEB-8BAE-A643A32462F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16" name="Text Box 3">
          <a:extLst>
            <a:ext uri="{FF2B5EF4-FFF2-40B4-BE49-F238E27FC236}">
              <a16:creationId xmlns:a16="http://schemas.microsoft.com/office/drawing/2014/main" xmlns="" id="{2D82CDCF-393D-4C7C-9C4D-DE75541DD72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17" name="Text Box 3">
          <a:extLst>
            <a:ext uri="{FF2B5EF4-FFF2-40B4-BE49-F238E27FC236}">
              <a16:creationId xmlns:a16="http://schemas.microsoft.com/office/drawing/2014/main" xmlns="" id="{95A66539-A46E-4DF9-BCCF-1F59BCE4E90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18" name="Text Box 3">
          <a:extLst>
            <a:ext uri="{FF2B5EF4-FFF2-40B4-BE49-F238E27FC236}">
              <a16:creationId xmlns:a16="http://schemas.microsoft.com/office/drawing/2014/main" xmlns="" id="{129A0735-9AA3-47A1-96B3-10EFA10E8D0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19" name="Text Box 3">
          <a:extLst>
            <a:ext uri="{FF2B5EF4-FFF2-40B4-BE49-F238E27FC236}">
              <a16:creationId xmlns:a16="http://schemas.microsoft.com/office/drawing/2014/main" xmlns="" id="{8FC7307E-DB36-4687-816C-E525F2CE1C0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20" name="Text Box 3">
          <a:extLst>
            <a:ext uri="{FF2B5EF4-FFF2-40B4-BE49-F238E27FC236}">
              <a16:creationId xmlns:a16="http://schemas.microsoft.com/office/drawing/2014/main" xmlns="" id="{10BBD2F8-3070-470D-BEB4-1CE48CD1025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21" name="Text Box 3">
          <a:extLst>
            <a:ext uri="{FF2B5EF4-FFF2-40B4-BE49-F238E27FC236}">
              <a16:creationId xmlns:a16="http://schemas.microsoft.com/office/drawing/2014/main" xmlns="" id="{E41CDF66-05BC-49AB-BCFC-F30405BC8E0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22" name="Text Box 3">
          <a:extLst>
            <a:ext uri="{FF2B5EF4-FFF2-40B4-BE49-F238E27FC236}">
              <a16:creationId xmlns:a16="http://schemas.microsoft.com/office/drawing/2014/main" xmlns="" id="{5366944D-8E04-4F80-8815-C2AD2B93B76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23" name="Text Box 3">
          <a:extLst>
            <a:ext uri="{FF2B5EF4-FFF2-40B4-BE49-F238E27FC236}">
              <a16:creationId xmlns:a16="http://schemas.microsoft.com/office/drawing/2014/main" xmlns="" id="{2E909F41-0F11-4985-95AD-70C963F4512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24" name="Text Box 3">
          <a:extLst>
            <a:ext uri="{FF2B5EF4-FFF2-40B4-BE49-F238E27FC236}">
              <a16:creationId xmlns:a16="http://schemas.microsoft.com/office/drawing/2014/main" xmlns="" id="{751CF4A7-26BA-4F49-87CD-F373DCEBA86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25" name="Text Box 3">
          <a:extLst>
            <a:ext uri="{FF2B5EF4-FFF2-40B4-BE49-F238E27FC236}">
              <a16:creationId xmlns:a16="http://schemas.microsoft.com/office/drawing/2014/main" xmlns="" id="{33541EDE-626C-4A04-8B21-4F79EED3ACD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26" name="Text Box 3">
          <a:extLst>
            <a:ext uri="{FF2B5EF4-FFF2-40B4-BE49-F238E27FC236}">
              <a16:creationId xmlns:a16="http://schemas.microsoft.com/office/drawing/2014/main" xmlns="" id="{624690BF-B449-4A57-A483-EF45C26E489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27" name="Text Box 3">
          <a:extLst>
            <a:ext uri="{FF2B5EF4-FFF2-40B4-BE49-F238E27FC236}">
              <a16:creationId xmlns:a16="http://schemas.microsoft.com/office/drawing/2014/main" xmlns="" id="{D52AD0E3-3D8E-4D27-A83F-8799B17DA4A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28" name="Text Box 3">
          <a:extLst>
            <a:ext uri="{FF2B5EF4-FFF2-40B4-BE49-F238E27FC236}">
              <a16:creationId xmlns:a16="http://schemas.microsoft.com/office/drawing/2014/main" xmlns="" id="{542A3AA7-390B-4125-BE01-0EB238477A1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29" name="Text Box 3">
          <a:extLst>
            <a:ext uri="{FF2B5EF4-FFF2-40B4-BE49-F238E27FC236}">
              <a16:creationId xmlns:a16="http://schemas.microsoft.com/office/drawing/2014/main" xmlns="" id="{B4469781-43C9-4A09-A1E5-93513F64B03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30" name="Text Box 3">
          <a:extLst>
            <a:ext uri="{FF2B5EF4-FFF2-40B4-BE49-F238E27FC236}">
              <a16:creationId xmlns:a16="http://schemas.microsoft.com/office/drawing/2014/main" xmlns="" id="{3C60451E-37EC-4C62-A05C-08D83C82347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31" name="Text Box 3">
          <a:extLst>
            <a:ext uri="{FF2B5EF4-FFF2-40B4-BE49-F238E27FC236}">
              <a16:creationId xmlns:a16="http://schemas.microsoft.com/office/drawing/2014/main" xmlns="" id="{DFFEE400-FE68-4092-B29A-FD9285A586A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32" name="Text Box 3">
          <a:extLst>
            <a:ext uri="{FF2B5EF4-FFF2-40B4-BE49-F238E27FC236}">
              <a16:creationId xmlns:a16="http://schemas.microsoft.com/office/drawing/2014/main" xmlns="" id="{E1858465-FFEE-4118-B30F-7A3D43DFB33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33" name="Text Box 3">
          <a:extLst>
            <a:ext uri="{FF2B5EF4-FFF2-40B4-BE49-F238E27FC236}">
              <a16:creationId xmlns:a16="http://schemas.microsoft.com/office/drawing/2014/main" xmlns="" id="{CFC7268F-6296-4258-9F3C-5D5156D296B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34" name="Text Box 3">
          <a:extLst>
            <a:ext uri="{FF2B5EF4-FFF2-40B4-BE49-F238E27FC236}">
              <a16:creationId xmlns:a16="http://schemas.microsoft.com/office/drawing/2014/main" xmlns="" id="{D0A6BB67-4DF3-4BD7-93F3-C53F2D8FB43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35" name="Text Box 3">
          <a:extLst>
            <a:ext uri="{FF2B5EF4-FFF2-40B4-BE49-F238E27FC236}">
              <a16:creationId xmlns:a16="http://schemas.microsoft.com/office/drawing/2014/main" xmlns="" id="{4A4721CD-B73F-4521-B00A-1C3536698CC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36" name="Text Box 3">
          <a:extLst>
            <a:ext uri="{FF2B5EF4-FFF2-40B4-BE49-F238E27FC236}">
              <a16:creationId xmlns:a16="http://schemas.microsoft.com/office/drawing/2014/main" xmlns="" id="{6F34116B-6C39-498B-927F-B7B17C636CB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37" name="Text Box 3">
          <a:extLst>
            <a:ext uri="{FF2B5EF4-FFF2-40B4-BE49-F238E27FC236}">
              <a16:creationId xmlns:a16="http://schemas.microsoft.com/office/drawing/2014/main" xmlns="" id="{AF80A077-458E-4E46-9F8B-DDAA0D6BDAE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38" name="Text Box 3">
          <a:extLst>
            <a:ext uri="{FF2B5EF4-FFF2-40B4-BE49-F238E27FC236}">
              <a16:creationId xmlns:a16="http://schemas.microsoft.com/office/drawing/2014/main" xmlns="" id="{E4E8D271-D0D2-4312-9933-8A72C379F9D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39" name="Text Box 3">
          <a:extLst>
            <a:ext uri="{FF2B5EF4-FFF2-40B4-BE49-F238E27FC236}">
              <a16:creationId xmlns:a16="http://schemas.microsoft.com/office/drawing/2014/main" xmlns="" id="{E72D396C-E9A8-4812-9FDD-B96AE0A8E6A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40" name="Text Box 3">
          <a:extLst>
            <a:ext uri="{FF2B5EF4-FFF2-40B4-BE49-F238E27FC236}">
              <a16:creationId xmlns:a16="http://schemas.microsoft.com/office/drawing/2014/main" xmlns="" id="{D41CC70D-190F-44F6-B3DE-6585CBD344E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41" name="Text Box 3">
          <a:extLst>
            <a:ext uri="{FF2B5EF4-FFF2-40B4-BE49-F238E27FC236}">
              <a16:creationId xmlns:a16="http://schemas.microsoft.com/office/drawing/2014/main" xmlns="" id="{F3D9FEDB-F901-4CAD-900F-16EEC78D912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42" name="Text Box 3">
          <a:extLst>
            <a:ext uri="{FF2B5EF4-FFF2-40B4-BE49-F238E27FC236}">
              <a16:creationId xmlns:a16="http://schemas.microsoft.com/office/drawing/2014/main" xmlns="" id="{CF8D4E6A-3D45-4BD2-ACF3-78D230E1048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43" name="Text Box 3">
          <a:extLst>
            <a:ext uri="{FF2B5EF4-FFF2-40B4-BE49-F238E27FC236}">
              <a16:creationId xmlns:a16="http://schemas.microsoft.com/office/drawing/2014/main" xmlns="" id="{C5F2C944-D6A8-4A5E-886A-FA07E0654E3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44" name="Text Box 3">
          <a:extLst>
            <a:ext uri="{FF2B5EF4-FFF2-40B4-BE49-F238E27FC236}">
              <a16:creationId xmlns:a16="http://schemas.microsoft.com/office/drawing/2014/main" xmlns="" id="{E5D6B3EC-0599-4BD2-8E01-525AD5D3EC9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45" name="Text Box 3">
          <a:extLst>
            <a:ext uri="{FF2B5EF4-FFF2-40B4-BE49-F238E27FC236}">
              <a16:creationId xmlns:a16="http://schemas.microsoft.com/office/drawing/2014/main" xmlns="" id="{7AE7F321-119B-4555-A9F1-3802F6BEE72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46" name="Text Box 3">
          <a:extLst>
            <a:ext uri="{FF2B5EF4-FFF2-40B4-BE49-F238E27FC236}">
              <a16:creationId xmlns:a16="http://schemas.microsoft.com/office/drawing/2014/main" xmlns="" id="{34F01F97-2EAD-4162-9CD2-73A45D7C061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47" name="Text Box 3">
          <a:extLst>
            <a:ext uri="{FF2B5EF4-FFF2-40B4-BE49-F238E27FC236}">
              <a16:creationId xmlns:a16="http://schemas.microsoft.com/office/drawing/2014/main" xmlns="" id="{5F7B9AE0-95EA-432E-9F25-B014A093A8A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48" name="Text Box 3">
          <a:extLst>
            <a:ext uri="{FF2B5EF4-FFF2-40B4-BE49-F238E27FC236}">
              <a16:creationId xmlns:a16="http://schemas.microsoft.com/office/drawing/2014/main" xmlns="" id="{7F83C555-091C-4B75-A2DC-1C15B3CBFC3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49" name="Text Box 3">
          <a:extLst>
            <a:ext uri="{FF2B5EF4-FFF2-40B4-BE49-F238E27FC236}">
              <a16:creationId xmlns:a16="http://schemas.microsoft.com/office/drawing/2014/main" xmlns="" id="{97750C92-E13F-4CC4-8585-B146DD3739F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50" name="Text Box 3">
          <a:extLst>
            <a:ext uri="{FF2B5EF4-FFF2-40B4-BE49-F238E27FC236}">
              <a16:creationId xmlns:a16="http://schemas.microsoft.com/office/drawing/2014/main" xmlns="" id="{C0254F7B-DF84-4ACD-AFA2-258D5223EB8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51" name="Text Box 3">
          <a:extLst>
            <a:ext uri="{FF2B5EF4-FFF2-40B4-BE49-F238E27FC236}">
              <a16:creationId xmlns:a16="http://schemas.microsoft.com/office/drawing/2014/main" xmlns="" id="{F16FE318-9433-40F2-BC0E-9623EBF96EF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52" name="Text Box 3">
          <a:extLst>
            <a:ext uri="{FF2B5EF4-FFF2-40B4-BE49-F238E27FC236}">
              <a16:creationId xmlns:a16="http://schemas.microsoft.com/office/drawing/2014/main" xmlns="" id="{11CE27C6-5674-4222-96F4-A0A930984DF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53" name="Text Box 3">
          <a:extLst>
            <a:ext uri="{FF2B5EF4-FFF2-40B4-BE49-F238E27FC236}">
              <a16:creationId xmlns:a16="http://schemas.microsoft.com/office/drawing/2014/main" xmlns="" id="{148E0B49-D374-4BF3-B379-56E308EB8A9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54" name="Text Box 3">
          <a:extLst>
            <a:ext uri="{FF2B5EF4-FFF2-40B4-BE49-F238E27FC236}">
              <a16:creationId xmlns:a16="http://schemas.microsoft.com/office/drawing/2014/main" xmlns="" id="{E6B6F49B-6903-4F89-AD05-54CE17A708F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55" name="Text Box 3">
          <a:extLst>
            <a:ext uri="{FF2B5EF4-FFF2-40B4-BE49-F238E27FC236}">
              <a16:creationId xmlns:a16="http://schemas.microsoft.com/office/drawing/2014/main" xmlns="" id="{2AF9F8C5-B81C-474F-8D1A-7F6F30694F1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56" name="Text Box 3">
          <a:extLst>
            <a:ext uri="{FF2B5EF4-FFF2-40B4-BE49-F238E27FC236}">
              <a16:creationId xmlns:a16="http://schemas.microsoft.com/office/drawing/2014/main" xmlns="" id="{D1065CAF-9AB7-471D-8953-B2598D08599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57" name="Text Box 3">
          <a:extLst>
            <a:ext uri="{FF2B5EF4-FFF2-40B4-BE49-F238E27FC236}">
              <a16:creationId xmlns:a16="http://schemas.microsoft.com/office/drawing/2014/main" xmlns="" id="{72BE428C-B53E-4C29-BDD8-015EB5DF0E0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58" name="Text Box 3">
          <a:extLst>
            <a:ext uri="{FF2B5EF4-FFF2-40B4-BE49-F238E27FC236}">
              <a16:creationId xmlns:a16="http://schemas.microsoft.com/office/drawing/2014/main" xmlns="" id="{9F6C614F-E618-41FF-8D92-D5461CB7BA5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39291"/>
    <xdr:sp macro="" textlink="">
      <xdr:nvSpPr>
        <xdr:cNvPr id="7459" name="Text Box 3">
          <a:extLst>
            <a:ext uri="{FF2B5EF4-FFF2-40B4-BE49-F238E27FC236}">
              <a16:creationId xmlns:a16="http://schemas.microsoft.com/office/drawing/2014/main" xmlns="" id="{41EA543A-79B5-4905-93D4-27731B1E21D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60" name="Text Box 3">
          <a:extLst>
            <a:ext uri="{FF2B5EF4-FFF2-40B4-BE49-F238E27FC236}">
              <a16:creationId xmlns:a16="http://schemas.microsoft.com/office/drawing/2014/main" xmlns="" id="{B436EFCB-1188-4B18-BF94-522D1780E98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6156960</xdr:colOff>
      <xdr:row>646</xdr:row>
      <xdr:rowOff>0</xdr:rowOff>
    </xdr:from>
    <xdr:ext cx="23662" cy="301191"/>
    <xdr:sp macro="" textlink="">
      <xdr:nvSpPr>
        <xdr:cNvPr id="7461" name="Text Box 3">
          <a:extLst>
            <a:ext uri="{FF2B5EF4-FFF2-40B4-BE49-F238E27FC236}">
              <a16:creationId xmlns:a16="http://schemas.microsoft.com/office/drawing/2014/main" xmlns="" id="{440F55BB-C95E-4A46-B337-60D3EFD2976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62" name="Text Box 3">
          <a:extLst>
            <a:ext uri="{FF2B5EF4-FFF2-40B4-BE49-F238E27FC236}">
              <a16:creationId xmlns:a16="http://schemas.microsoft.com/office/drawing/2014/main" xmlns="" id="{63FE09BF-11D4-4B33-9B61-A6DE00475A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63" name="Text Box 3">
          <a:extLst>
            <a:ext uri="{FF2B5EF4-FFF2-40B4-BE49-F238E27FC236}">
              <a16:creationId xmlns:a16="http://schemas.microsoft.com/office/drawing/2014/main" xmlns="" id="{0EAF17A7-B608-49FC-906C-8841A9340C0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64" name="Text Box 3">
          <a:extLst>
            <a:ext uri="{FF2B5EF4-FFF2-40B4-BE49-F238E27FC236}">
              <a16:creationId xmlns:a16="http://schemas.microsoft.com/office/drawing/2014/main" xmlns="" id="{011298BE-DC05-4FF6-9A9D-030C33B6E75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65" name="Text Box 3">
          <a:extLst>
            <a:ext uri="{FF2B5EF4-FFF2-40B4-BE49-F238E27FC236}">
              <a16:creationId xmlns:a16="http://schemas.microsoft.com/office/drawing/2014/main" xmlns="" id="{8225A461-6DC0-4E21-8A93-931B55B662E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66" name="Text Box 3">
          <a:extLst>
            <a:ext uri="{FF2B5EF4-FFF2-40B4-BE49-F238E27FC236}">
              <a16:creationId xmlns:a16="http://schemas.microsoft.com/office/drawing/2014/main" xmlns="" id="{E940679A-6482-4CE1-AF2F-7FFA9E738B5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67" name="Text Box 3">
          <a:extLst>
            <a:ext uri="{FF2B5EF4-FFF2-40B4-BE49-F238E27FC236}">
              <a16:creationId xmlns:a16="http://schemas.microsoft.com/office/drawing/2014/main" xmlns="" id="{3F070D83-CFD9-4021-BC31-FF7C30743C8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68" name="Text Box 3">
          <a:extLst>
            <a:ext uri="{FF2B5EF4-FFF2-40B4-BE49-F238E27FC236}">
              <a16:creationId xmlns:a16="http://schemas.microsoft.com/office/drawing/2014/main" xmlns="" id="{69D513F9-E327-4687-80AD-A5FC928C22A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69" name="Text Box 3">
          <a:extLst>
            <a:ext uri="{FF2B5EF4-FFF2-40B4-BE49-F238E27FC236}">
              <a16:creationId xmlns:a16="http://schemas.microsoft.com/office/drawing/2014/main" xmlns="" id="{49382099-1F75-44FF-8B4B-590C0D3A2E6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70" name="Text Box 3">
          <a:extLst>
            <a:ext uri="{FF2B5EF4-FFF2-40B4-BE49-F238E27FC236}">
              <a16:creationId xmlns:a16="http://schemas.microsoft.com/office/drawing/2014/main" xmlns="" id="{5ABF3C00-C96A-415B-B144-6A29BD31025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71" name="Text Box 3">
          <a:extLst>
            <a:ext uri="{FF2B5EF4-FFF2-40B4-BE49-F238E27FC236}">
              <a16:creationId xmlns:a16="http://schemas.microsoft.com/office/drawing/2014/main" xmlns="" id="{E00C6288-FE87-4B1F-831A-2121793A1D8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72" name="Text Box 3">
          <a:extLst>
            <a:ext uri="{FF2B5EF4-FFF2-40B4-BE49-F238E27FC236}">
              <a16:creationId xmlns:a16="http://schemas.microsoft.com/office/drawing/2014/main" xmlns="" id="{C6B68ED0-6883-423E-8215-3A61AF9C267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73" name="Text Box 3">
          <a:extLst>
            <a:ext uri="{FF2B5EF4-FFF2-40B4-BE49-F238E27FC236}">
              <a16:creationId xmlns:a16="http://schemas.microsoft.com/office/drawing/2014/main" xmlns="" id="{CB6BACD2-97E8-45BF-8C1C-D9AE4F66C69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74" name="Text Box 3">
          <a:extLst>
            <a:ext uri="{FF2B5EF4-FFF2-40B4-BE49-F238E27FC236}">
              <a16:creationId xmlns:a16="http://schemas.microsoft.com/office/drawing/2014/main" xmlns="" id="{792D25DD-F14F-4D48-B5EC-6DB56779090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75" name="Text Box 3">
          <a:extLst>
            <a:ext uri="{FF2B5EF4-FFF2-40B4-BE49-F238E27FC236}">
              <a16:creationId xmlns:a16="http://schemas.microsoft.com/office/drawing/2014/main" xmlns="" id="{B1D4ED09-712B-442F-8BE9-D22676EB068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76" name="Text Box 3">
          <a:extLst>
            <a:ext uri="{FF2B5EF4-FFF2-40B4-BE49-F238E27FC236}">
              <a16:creationId xmlns:a16="http://schemas.microsoft.com/office/drawing/2014/main" xmlns="" id="{581A2741-2F34-4EC5-A95B-3FC58B44CB5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77" name="Text Box 3">
          <a:extLst>
            <a:ext uri="{FF2B5EF4-FFF2-40B4-BE49-F238E27FC236}">
              <a16:creationId xmlns:a16="http://schemas.microsoft.com/office/drawing/2014/main" xmlns="" id="{DEA24219-8E40-4B8E-A05F-377772825B6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78" name="Text Box 3">
          <a:extLst>
            <a:ext uri="{FF2B5EF4-FFF2-40B4-BE49-F238E27FC236}">
              <a16:creationId xmlns:a16="http://schemas.microsoft.com/office/drawing/2014/main" xmlns="" id="{02D607D2-DCBC-4FD7-A700-779550D4880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79" name="Text Box 3">
          <a:extLst>
            <a:ext uri="{FF2B5EF4-FFF2-40B4-BE49-F238E27FC236}">
              <a16:creationId xmlns:a16="http://schemas.microsoft.com/office/drawing/2014/main" xmlns="" id="{701FAE7B-979D-457A-B3EF-7138FED2119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80" name="Text Box 3">
          <a:extLst>
            <a:ext uri="{FF2B5EF4-FFF2-40B4-BE49-F238E27FC236}">
              <a16:creationId xmlns:a16="http://schemas.microsoft.com/office/drawing/2014/main" xmlns="" id="{07ECC7DC-79B7-4E43-B16A-AFE5B114EF0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81" name="Text Box 3">
          <a:extLst>
            <a:ext uri="{FF2B5EF4-FFF2-40B4-BE49-F238E27FC236}">
              <a16:creationId xmlns:a16="http://schemas.microsoft.com/office/drawing/2014/main" xmlns="" id="{1DF6D644-41DE-4B58-803D-EE681DBD30D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82" name="Text Box 3">
          <a:extLst>
            <a:ext uri="{FF2B5EF4-FFF2-40B4-BE49-F238E27FC236}">
              <a16:creationId xmlns:a16="http://schemas.microsoft.com/office/drawing/2014/main" xmlns="" id="{22529936-0D86-4ADE-891B-F977789281A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83" name="Text Box 3">
          <a:extLst>
            <a:ext uri="{FF2B5EF4-FFF2-40B4-BE49-F238E27FC236}">
              <a16:creationId xmlns:a16="http://schemas.microsoft.com/office/drawing/2014/main" xmlns="" id="{2B9F5BAD-1B08-4324-AE66-749A3BADC3F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84" name="Text Box 3">
          <a:extLst>
            <a:ext uri="{FF2B5EF4-FFF2-40B4-BE49-F238E27FC236}">
              <a16:creationId xmlns:a16="http://schemas.microsoft.com/office/drawing/2014/main" xmlns="" id="{6161AAD7-56E3-49A2-B469-76B07C7BA69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85" name="Text Box 3">
          <a:extLst>
            <a:ext uri="{FF2B5EF4-FFF2-40B4-BE49-F238E27FC236}">
              <a16:creationId xmlns:a16="http://schemas.microsoft.com/office/drawing/2014/main" xmlns="" id="{D85D39D7-8AF7-4659-8A8C-A570BDBEBDB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86" name="Text Box 3">
          <a:extLst>
            <a:ext uri="{FF2B5EF4-FFF2-40B4-BE49-F238E27FC236}">
              <a16:creationId xmlns:a16="http://schemas.microsoft.com/office/drawing/2014/main" xmlns="" id="{75ABCA98-A761-404A-BBCD-9BDF9B17F31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87" name="Text Box 3">
          <a:extLst>
            <a:ext uri="{FF2B5EF4-FFF2-40B4-BE49-F238E27FC236}">
              <a16:creationId xmlns:a16="http://schemas.microsoft.com/office/drawing/2014/main" xmlns="" id="{1FA6A915-B4CB-487D-9E80-EB04986F720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88" name="Text Box 3">
          <a:extLst>
            <a:ext uri="{FF2B5EF4-FFF2-40B4-BE49-F238E27FC236}">
              <a16:creationId xmlns:a16="http://schemas.microsoft.com/office/drawing/2014/main" xmlns="" id="{124C0E6D-784F-4A1F-B762-FD3A80674D4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89" name="Text Box 3">
          <a:extLst>
            <a:ext uri="{FF2B5EF4-FFF2-40B4-BE49-F238E27FC236}">
              <a16:creationId xmlns:a16="http://schemas.microsoft.com/office/drawing/2014/main" xmlns="" id="{4242A49F-638E-45DA-9FF8-C35D064257F9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90" name="Text Box 3">
          <a:extLst>
            <a:ext uri="{FF2B5EF4-FFF2-40B4-BE49-F238E27FC236}">
              <a16:creationId xmlns:a16="http://schemas.microsoft.com/office/drawing/2014/main" xmlns="" id="{B4A4D08A-83B9-407B-9246-F8B610F3230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91" name="Text Box 3">
          <a:extLst>
            <a:ext uri="{FF2B5EF4-FFF2-40B4-BE49-F238E27FC236}">
              <a16:creationId xmlns:a16="http://schemas.microsoft.com/office/drawing/2014/main" xmlns="" id="{FCDCA9E1-72FA-4EE2-9E3F-9BA0CFBA0A7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92" name="Text Box 3">
          <a:extLst>
            <a:ext uri="{FF2B5EF4-FFF2-40B4-BE49-F238E27FC236}">
              <a16:creationId xmlns:a16="http://schemas.microsoft.com/office/drawing/2014/main" xmlns="" id="{9BB0D940-8C18-4389-8286-9D636C66239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93" name="Text Box 3">
          <a:extLst>
            <a:ext uri="{FF2B5EF4-FFF2-40B4-BE49-F238E27FC236}">
              <a16:creationId xmlns:a16="http://schemas.microsoft.com/office/drawing/2014/main" xmlns="" id="{748CB0BD-A903-4FD1-9015-1334FC30D79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94" name="Text Box 3">
          <a:extLst>
            <a:ext uri="{FF2B5EF4-FFF2-40B4-BE49-F238E27FC236}">
              <a16:creationId xmlns:a16="http://schemas.microsoft.com/office/drawing/2014/main" xmlns="" id="{4F91AA97-B857-451E-B2F6-8980D60CB96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495" name="Text Box 3">
          <a:extLst>
            <a:ext uri="{FF2B5EF4-FFF2-40B4-BE49-F238E27FC236}">
              <a16:creationId xmlns:a16="http://schemas.microsoft.com/office/drawing/2014/main" xmlns="" id="{7A18A3A5-1996-4EC3-A887-A04804C268D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96" name="Text Box 3">
          <a:extLst>
            <a:ext uri="{FF2B5EF4-FFF2-40B4-BE49-F238E27FC236}">
              <a16:creationId xmlns:a16="http://schemas.microsoft.com/office/drawing/2014/main" xmlns="" id="{617B8BA2-74A9-4F1F-A8DF-F1914ABE0A3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97" name="Text Box 3">
          <a:extLst>
            <a:ext uri="{FF2B5EF4-FFF2-40B4-BE49-F238E27FC236}">
              <a16:creationId xmlns:a16="http://schemas.microsoft.com/office/drawing/2014/main" xmlns="" id="{6C9C3574-84F8-47DD-A703-862CBF164DA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98" name="Text Box 3">
          <a:extLst>
            <a:ext uri="{FF2B5EF4-FFF2-40B4-BE49-F238E27FC236}">
              <a16:creationId xmlns:a16="http://schemas.microsoft.com/office/drawing/2014/main" xmlns="" id="{65E32459-CFD5-4EDE-B762-A78CB70837F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499" name="Text Box 3">
          <a:extLst>
            <a:ext uri="{FF2B5EF4-FFF2-40B4-BE49-F238E27FC236}">
              <a16:creationId xmlns:a16="http://schemas.microsoft.com/office/drawing/2014/main" xmlns="" id="{73721C66-B91E-4630-9F9C-0820BF3272C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00" name="Text Box 3">
          <a:extLst>
            <a:ext uri="{FF2B5EF4-FFF2-40B4-BE49-F238E27FC236}">
              <a16:creationId xmlns:a16="http://schemas.microsoft.com/office/drawing/2014/main" xmlns="" id="{80C42A58-FD57-4A11-83CC-DCFE41AFC0B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01" name="Text Box 3">
          <a:extLst>
            <a:ext uri="{FF2B5EF4-FFF2-40B4-BE49-F238E27FC236}">
              <a16:creationId xmlns:a16="http://schemas.microsoft.com/office/drawing/2014/main" xmlns="" id="{3D7FDED3-5F19-4A32-A9BD-13CE6C964D3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02" name="Text Box 3">
          <a:extLst>
            <a:ext uri="{FF2B5EF4-FFF2-40B4-BE49-F238E27FC236}">
              <a16:creationId xmlns:a16="http://schemas.microsoft.com/office/drawing/2014/main" xmlns="" id="{B57B83BD-F190-4D0B-8A9C-E5C97457A71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03" name="Text Box 3">
          <a:extLst>
            <a:ext uri="{FF2B5EF4-FFF2-40B4-BE49-F238E27FC236}">
              <a16:creationId xmlns:a16="http://schemas.microsoft.com/office/drawing/2014/main" xmlns="" id="{86CC4EC7-73DC-4E2A-BD69-233D35CF3C5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04" name="Text Box 3">
          <a:extLst>
            <a:ext uri="{FF2B5EF4-FFF2-40B4-BE49-F238E27FC236}">
              <a16:creationId xmlns:a16="http://schemas.microsoft.com/office/drawing/2014/main" xmlns="" id="{4A3F92BF-5421-400A-9042-A687890725A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05" name="Text Box 3">
          <a:extLst>
            <a:ext uri="{FF2B5EF4-FFF2-40B4-BE49-F238E27FC236}">
              <a16:creationId xmlns:a16="http://schemas.microsoft.com/office/drawing/2014/main" xmlns="" id="{10151A62-A8C7-46C8-A8CE-FF60129BAA6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06" name="Text Box 3">
          <a:extLst>
            <a:ext uri="{FF2B5EF4-FFF2-40B4-BE49-F238E27FC236}">
              <a16:creationId xmlns:a16="http://schemas.microsoft.com/office/drawing/2014/main" xmlns="" id="{F2F23B25-960B-4836-9375-188EC5250EA1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07" name="Text Box 3">
          <a:extLst>
            <a:ext uri="{FF2B5EF4-FFF2-40B4-BE49-F238E27FC236}">
              <a16:creationId xmlns:a16="http://schemas.microsoft.com/office/drawing/2014/main" xmlns="" id="{15624D2C-4AE7-4174-84F0-772D0DA8964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08" name="Text Box 3">
          <a:extLst>
            <a:ext uri="{FF2B5EF4-FFF2-40B4-BE49-F238E27FC236}">
              <a16:creationId xmlns:a16="http://schemas.microsoft.com/office/drawing/2014/main" xmlns="" id="{1B35AE1F-AD8E-4245-A503-B0845DE7E8F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09" name="Text Box 3">
          <a:extLst>
            <a:ext uri="{FF2B5EF4-FFF2-40B4-BE49-F238E27FC236}">
              <a16:creationId xmlns:a16="http://schemas.microsoft.com/office/drawing/2014/main" xmlns="" id="{5E55581C-D76B-4653-8E7C-524A900DC4D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10" name="Text Box 3">
          <a:extLst>
            <a:ext uri="{FF2B5EF4-FFF2-40B4-BE49-F238E27FC236}">
              <a16:creationId xmlns:a16="http://schemas.microsoft.com/office/drawing/2014/main" xmlns="" id="{498FF888-2BC8-437A-9835-21725852870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11" name="Text Box 3">
          <a:extLst>
            <a:ext uri="{FF2B5EF4-FFF2-40B4-BE49-F238E27FC236}">
              <a16:creationId xmlns:a16="http://schemas.microsoft.com/office/drawing/2014/main" xmlns="" id="{20BB8433-C2BC-4EAA-B206-0F99E0322FE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12" name="Text Box 3">
          <a:extLst>
            <a:ext uri="{FF2B5EF4-FFF2-40B4-BE49-F238E27FC236}">
              <a16:creationId xmlns:a16="http://schemas.microsoft.com/office/drawing/2014/main" xmlns="" id="{93332D1F-77AE-4F53-971C-C365737BADD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13" name="Text Box 3">
          <a:extLst>
            <a:ext uri="{FF2B5EF4-FFF2-40B4-BE49-F238E27FC236}">
              <a16:creationId xmlns:a16="http://schemas.microsoft.com/office/drawing/2014/main" xmlns="" id="{CDD6FD75-C065-4197-90F7-A172A3862FF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14" name="Text Box 3">
          <a:extLst>
            <a:ext uri="{FF2B5EF4-FFF2-40B4-BE49-F238E27FC236}">
              <a16:creationId xmlns:a16="http://schemas.microsoft.com/office/drawing/2014/main" xmlns="" id="{26936184-CDE4-43E7-B9BC-49AEB83F9AD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15" name="Text Box 3">
          <a:extLst>
            <a:ext uri="{FF2B5EF4-FFF2-40B4-BE49-F238E27FC236}">
              <a16:creationId xmlns:a16="http://schemas.microsoft.com/office/drawing/2014/main" xmlns="" id="{F68D8BC7-9C4F-4AB7-AFD1-1BAD9ED925E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16" name="Text Box 3">
          <a:extLst>
            <a:ext uri="{FF2B5EF4-FFF2-40B4-BE49-F238E27FC236}">
              <a16:creationId xmlns:a16="http://schemas.microsoft.com/office/drawing/2014/main" xmlns="" id="{FE34E627-A7C9-4717-A325-2D4B95E085E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17" name="Text Box 3">
          <a:extLst>
            <a:ext uri="{FF2B5EF4-FFF2-40B4-BE49-F238E27FC236}">
              <a16:creationId xmlns:a16="http://schemas.microsoft.com/office/drawing/2014/main" xmlns="" id="{761CB798-6453-4F4B-B39C-69BC9BE671D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18" name="Text Box 3">
          <a:extLst>
            <a:ext uri="{FF2B5EF4-FFF2-40B4-BE49-F238E27FC236}">
              <a16:creationId xmlns:a16="http://schemas.microsoft.com/office/drawing/2014/main" xmlns="" id="{AEC49999-C724-4995-BEC3-8D0F37CF5C7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19" name="Text Box 3">
          <a:extLst>
            <a:ext uri="{FF2B5EF4-FFF2-40B4-BE49-F238E27FC236}">
              <a16:creationId xmlns:a16="http://schemas.microsoft.com/office/drawing/2014/main" xmlns="" id="{BCB30F13-B3DE-4455-9BEA-4E8EA2364150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20" name="Text Box 3">
          <a:extLst>
            <a:ext uri="{FF2B5EF4-FFF2-40B4-BE49-F238E27FC236}">
              <a16:creationId xmlns:a16="http://schemas.microsoft.com/office/drawing/2014/main" xmlns="" id="{D313E002-C8EB-4278-98FC-E7F3A84936F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21" name="Text Box 3">
          <a:extLst>
            <a:ext uri="{FF2B5EF4-FFF2-40B4-BE49-F238E27FC236}">
              <a16:creationId xmlns:a16="http://schemas.microsoft.com/office/drawing/2014/main" xmlns="" id="{FDFD8487-1D7A-45D9-A289-A238678F85C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22" name="Text Box 3">
          <a:extLst>
            <a:ext uri="{FF2B5EF4-FFF2-40B4-BE49-F238E27FC236}">
              <a16:creationId xmlns:a16="http://schemas.microsoft.com/office/drawing/2014/main" xmlns="" id="{FCE74770-D2C4-4A61-94F1-3017C69BAF76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23" name="Text Box 3">
          <a:extLst>
            <a:ext uri="{FF2B5EF4-FFF2-40B4-BE49-F238E27FC236}">
              <a16:creationId xmlns:a16="http://schemas.microsoft.com/office/drawing/2014/main" xmlns="" id="{ECCA2CC1-EABC-4566-985B-DDF8C0D0045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24" name="Text Box 3">
          <a:extLst>
            <a:ext uri="{FF2B5EF4-FFF2-40B4-BE49-F238E27FC236}">
              <a16:creationId xmlns:a16="http://schemas.microsoft.com/office/drawing/2014/main" xmlns="" id="{D32FBDC6-F993-4EB3-A2CE-ED98C0B9CAD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25" name="Text Box 3">
          <a:extLst>
            <a:ext uri="{FF2B5EF4-FFF2-40B4-BE49-F238E27FC236}">
              <a16:creationId xmlns:a16="http://schemas.microsoft.com/office/drawing/2014/main" xmlns="" id="{60500721-3871-4AF8-853D-9BBF6DEA6115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26" name="Text Box 3">
          <a:extLst>
            <a:ext uri="{FF2B5EF4-FFF2-40B4-BE49-F238E27FC236}">
              <a16:creationId xmlns:a16="http://schemas.microsoft.com/office/drawing/2014/main" xmlns="" id="{61DEDFE2-8D07-459A-A058-1E854B5B365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27" name="Text Box 3">
          <a:extLst>
            <a:ext uri="{FF2B5EF4-FFF2-40B4-BE49-F238E27FC236}">
              <a16:creationId xmlns:a16="http://schemas.microsoft.com/office/drawing/2014/main" xmlns="" id="{63D2327F-B158-4576-8F34-5D185E1F1FEA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28" name="Text Box 3">
          <a:extLst>
            <a:ext uri="{FF2B5EF4-FFF2-40B4-BE49-F238E27FC236}">
              <a16:creationId xmlns:a16="http://schemas.microsoft.com/office/drawing/2014/main" xmlns="" id="{3746BDA7-78C6-44A4-9518-3B0FC99FD8A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29" name="Text Box 3">
          <a:extLst>
            <a:ext uri="{FF2B5EF4-FFF2-40B4-BE49-F238E27FC236}">
              <a16:creationId xmlns:a16="http://schemas.microsoft.com/office/drawing/2014/main" xmlns="" id="{0F5DBFD6-BB39-4745-9F40-DF7D813C771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30" name="Text Box 3">
          <a:extLst>
            <a:ext uri="{FF2B5EF4-FFF2-40B4-BE49-F238E27FC236}">
              <a16:creationId xmlns:a16="http://schemas.microsoft.com/office/drawing/2014/main" xmlns="" id="{309B3A97-06F4-46D3-A0AA-1333C087B9C8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31" name="Text Box 3">
          <a:extLst>
            <a:ext uri="{FF2B5EF4-FFF2-40B4-BE49-F238E27FC236}">
              <a16:creationId xmlns:a16="http://schemas.microsoft.com/office/drawing/2014/main" xmlns="" id="{76E178D8-6F84-4708-BED6-3B6886DDB5B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32" name="Text Box 3">
          <a:extLst>
            <a:ext uri="{FF2B5EF4-FFF2-40B4-BE49-F238E27FC236}">
              <a16:creationId xmlns:a16="http://schemas.microsoft.com/office/drawing/2014/main" xmlns="" id="{CE71244C-8CFA-4E7D-9037-6EB88F13D1D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33" name="Text Box 3">
          <a:extLst>
            <a:ext uri="{FF2B5EF4-FFF2-40B4-BE49-F238E27FC236}">
              <a16:creationId xmlns:a16="http://schemas.microsoft.com/office/drawing/2014/main" xmlns="" id="{AEFD8694-1A5C-42E7-9079-4C232265F39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34" name="Text Box 3">
          <a:extLst>
            <a:ext uri="{FF2B5EF4-FFF2-40B4-BE49-F238E27FC236}">
              <a16:creationId xmlns:a16="http://schemas.microsoft.com/office/drawing/2014/main" xmlns="" id="{9CDF9AE1-D444-4236-90E4-EA466A67895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35" name="Text Box 3">
          <a:extLst>
            <a:ext uri="{FF2B5EF4-FFF2-40B4-BE49-F238E27FC236}">
              <a16:creationId xmlns:a16="http://schemas.microsoft.com/office/drawing/2014/main" xmlns="" id="{410C5EA0-E611-40DC-AD55-78E5420E1F74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36" name="Text Box 3">
          <a:extLst>
            <a:ext uri="{FF2B5EF4-FFF2-40B4-BE49-F238E27FC236}">
              <a16:creationId xmlns:a16="http://schemas.microsoft.com/office/drawing/2014/main" xmlns="" id="{5D6C280C-FDE9-49B2-956E-E54EB2CF6A57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37" name="Text Box 3">
          <a:extLst>
            <a:ext uri="{FF2B5EF4-FFF2-40B4-BE49-F238E27FC236}">
              <a16:creationId xmlns:a16="http://schemas.microsoft.com/office/drawing/2014/main" xmlns="" id="{4AA42502-4FBD-4824-9EA1-B22F49418F0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38" name="Text Box 3">
          <a:extLst>
            <a:ext uri="{FF2B5EF4-FFF2-40B4-BE49-F238E27FC236}">
              <a16:creationId xmlns:a16="http://schemas.microsoft.com/office/drawing/2014/main" xmlns="" id="{8ABCCA42-7157-4639-9AB9-8CD4B5C8761B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39" name="Text Box 3">
          <a:extLst>
            <a:ext uri="{FF2B5EF4-FFF2-40B4-BE49-F238E27FC236}">
              <a16:creationId xmlns:a16="http://schemas.microsoft.com/office/drawing/2014/main" xmlns="" id="{CA8A8D5D-630C-41D8-859E-76124DF4722D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40" name="Text Box 3">
          <a:extLst>
            <a:ext uri="{FF2B5EF4-FFF2-40B4-BE49-F238E27FC236}">
              <a16:creationId xmlns:a16="http://schemas.microsoft.com/office/drawing/2014/main" xmlns="" id="{A6D8BFDA-9B65-41B4-842B-9B3B2C9E808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41" name="Text Box 3">
          <a:extLst>
            <a:ext uri="{FF2B5EF4-FFF2-40B4-BE49-F238E27FC236}">
              <a16:creationId xmlns:a16="http://schemas.microsoft.com/office/drawing/2014/main" xmlns="" id="{B137F484-0979-4660-A7A8-6629FC108B52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42" name="Text Box 3">
          <a:extLst>
            <a:ext uri="{FF2B5EF4-FFF2-40B4-BE49-F238E27FC236}">
              <a16:creationId xmlns:a16="http://schemas.microsoft.com/office/drawing/2014/main" xmlns="" id="{70CA3858-F62D-4E35-88E4-1BC26760289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43" name="Text Box 3">
          <a:extLst>
            <a:ext uri="{FF2B5EF4-FFF2-40B4-BE49-F238E27FC236}">
              <a16:creationId xmlns:a16="http://schemas.microsoft.com/office/drawing/2014/main" xmlns="" id="{336CD6E9-1DAB-44DC-9416-43C60EB7C41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44" name="Text Box 3">
          <a:extLst>
            <a:ext uri="{FF2B5EF4-FFF2-40B4-BE49-F238E27FC236}">
              <a16:creationId xmlns:a16="http://schemas.microsoft.com/office/drawing/2014/main" xmlns="" id="{BDBBC600-75C9-43AA-A955-36C282D41C3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45" name="Text Box 3">
          <a:extLst>
            <a:ext uri="{FF2B5EF4-FFF2-40B4-BE49-F238E27FC236}">
              <a16:creationId xmlns:a16="http://schemas.microsoft.com/office/drawing/2014/main" xmlns="" id="{B047E857-D076-4EEB-8061-493AD785297C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39291"/>
    <xdr:sp macro="" textlink="">
      <xdr:nvSpPr>
        <xdr:cNvPr id="7546" name="Text Box 3">
          <a:extLst>
            <a:ext uri="{FF2B5EF4-FFF2-40B4-BE49-F238E27FC236}">
              <a16:creationId xmlns:a16="http://schemas.microsoft.com/office/drawing/2014/main" xmlns="" id="{37AA1274-EDE2-465A-955A-87039F0A0683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39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47" name="Text Box 3">
          <a:extLst>
            <a:ext uri="{FF2B5EF4-FFF2-40B4-BE49-F238E27FC236}">
              <a16:creationId xmlns:a16="http://schemas.microsoft.com/office/drawing/2014/main" xmlns="" id="{3C9F0E4F-2B83-403E-BB30-DDBD8449DA1E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1356360</xdr:colOff>
      <xdr:row>646</xdr:row>
      <xdr:rowOff>0</xdr:rowOff>
    </xdr:from>
    <xdr:ext cx="23662" cy="301191"/>
    <xdr:sp macro="" textlink="">
      <xdr:nvSpPr>
        <xdr:cNvPr id="7548" name="Text Box 3">
          <a:extLst>
            <a:ext uri="{FF2B5EF4-FFF2-40B4-BE49-F238E27FC236}">
              <a16:creationId xmlns:a16="http://schemas.microsoft.com/office/drawing/2014/main" xmlns="" id="{1C4FDB02-AF81-4206-A746-09846AF14FAF}"/>
            </a:ext>
          </a:extLst>
        </xdr:cNvPr>
        <xdr:cNvSpPr txBox="1">
          <a:spLocks noChangeArrowheads="1"/>
        </xdr:cNvSpPr>
      </xdr:nvSpPr>
      <xdr:spPr bwMode="auto">
        <a:xfrm>
          <a:off x="1420736" y="175686983"/>
          <a:ext cx="23662" cy="30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1143000</xdr:colOff>
      <xdr:row>2</xdr:row>
      <xdr:rowOff>314325</xdr:rowOff>
    </xdr:from>
    <xdr:to>
      <xdr:col>3</xdr:col>
      <xdr:colOff>1274302</xdr:colOff>
      <xdr:row>3</xdr:row>
      <xdr:rowOff>228600</xdr:rowOff>
    </xdr:to>
    <xdr:sp macro="" textlink="">
      <xdr:nvSpPr>
        <xdr:cNvPr id="21506" name="Text Box 2">
          <a:extLst>
            <a:ext uri="{FF2B5EF4-FFF2-40B4-BE49-F238E27FC236}">
              <a16:creationId xmlns:a16="http://schemas.microsoft.com/office/drawing/2014/main" xmlns="" id="{00000000-0008-0000-0400-000002540000}"/>
            </a:ext>
          </a:extLst>
        </xdr:cNvPr>
        <xdr:cNvSpPr txBox="1">
          <a:spLocks noChangeArrowheads="1"/>
        </xdr:cNvSpPr>
      </xdr:nvSpPr>
      <xdr:spPr bwMode="auto">
        <a:xfrm>
          <a:off x="3000375" y="1038225"/>
          <a:ext cx="1200150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กรอกราคา ลงในช่องนี้</a:t>
          </a:r>
        </a:p>
      </xdr:txBody>
    </xdr:sp>
    <xdr:clientData/>
  </xdr:twoCellAnchor>
  <xdr:twoCellAnchor>
    <xdr:from>
      <xdr:col>3</xdr:col>
      <xdr:colOff>525780</xdr:colOff>
      <xdr:row>3</xdr:row>
      <xdr:rowOff>228600</xdr:rowOff>
    </xdr:from>
    <xdr:to>
      <xdr:col>3</xdr:col>
      <xdr:colOff>815340</xdr:colOff>
      <xdr:row>4</xdr:row>
      <xdr:rowOff>0</xdr:rowOff>
    </xdr:to>
    <xdr:sp macro="" textlink="">
      <xdr:nvSpPr>
        <xdr:cNvPr id="21815" name="AutoShape 3">
          <a:extLst>
            <a:ext uri="{FF2B5EF4-FFF2-40B4-BE49-F238E27FC236}">
              <a16:creationId xmlns:a16="http://schemas.microsoft.com/office/drawing/2014/main" xmlns="" id="{00000000-0008-0000-0400-000037550000}"/>
            </a:ext>
          </a:extLst>
        </xdr:cNvPr>
        <xdr:cNvSpPr>
          <a:spLocks noChangeArrowheads="1"/>
        </xdr:cNvSpPr>
      </xdr:nvSpPr>
      <xdr:spPr bwMode="auto">
        <a:xfrm>
          <a:off x="3733800" y="1310640"/>
          <a:ext cx="289560" cy="11430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1143000</xdr:colOff>
      <xdr:row>2</xdr:row>
      <xdr:rowOff>314325</xdr:rowOff>
    </xdr:from>
    <xdr:to>
      <xdr:col>3</xdr:col>
      <xdr:colOff>1274302</xdr:colOff>
      <xdr:row>3</xdr:row>
      <xdr:rowOff>228600</xdr:rowOff>
    </xdr:to>
    <xdr:sp macro="" textlink="">
      <xdr:nvSpPr>
        <xdr:cNvPr id="21508" name="Text Box 4">
          <a:extLst>
            <a:ext uri="{FF2B5EF4-FFF2-40B4-BE49-F238E27FC236}">
              <a16:creationId xmlns:a16="http://schemas.microsoft.com/office/drawing/2014/main" xmlns="" id="{00000000-0008-0000-0400-000004540000}"/>
            </a:ext>
          </a:extLst>
        </xdr:cNvPr>
        <xdr:cNvSpPr txBox="1">
          <a:spLocks noChangeArrowheads="1"/>
        </xdr:cNvSpPr>
      </xdr:nvSpPr>
      <xdr:spPr bwMode="auto">
        <a:xfrm>
          <a:off x="3000375" y="1038225"/>
          <a:ext cx="1200150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กรอกราคา ลงในช่องนี้</a:t>
          </a:r>
        </a:p>
      </xdr:txBody>
    </xdr:sp>
    <xdr:clientData/>
  </xdr:twoCellAnchor>
  <xdr:twoCellAnchor>
    <xdr:from>
      <xdr:col>3</xdr:col>
      <xdr:colOff>525780</xdr:colOff>
      <xdr:row>3</xdr:row>
      <xdr:rowOff>228600</xdr:rowOff>
    </xdr:from>
    <xdr:to>
      <xdr:col>3</xdr:col>
      <xdr:colOff>815340</xdr:colOff>
      <xdr:row>4</xdr:row>
      <xdr:rowOff>0</xdr:rowOff>
    </xdr:to>
    <xdr:sp macro="" textlink="">
      <xdr:nvSpPr>
        <xdr:cNvPr id="21817" name="AutoShape 5">
          <a:extLst>
            <a:ext uri="{FF2B5EF4-FFF2-40B4-BE49-F238E27FC236}">
              <a16:creationId xmlns:a16="http://schemas.microsoft.com/office/drawing/2014/main" xmlns="" id="{00000000-0008-0000-0400-000039550000}"/>
            </a:ext>
          </a:extLst>
        </xdr:cNvPr>
        <xdr:cNvSpPr>
          <a:spLocks noChangeArrowheads="1"/>
        </xdr:cNvSpPr>
      </xdr:nvSpPr>
      <xdr:spPr bwMode="auto">
        <a:xfrm>
          <a:off x="3733800" y="1310640"/>
          <a:ext cx="289560" cy="11430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1143000</xdr:colOff>
      <xdr:row>2</xdr:row>
      <xdr:rowOff>314325</xdr:rowOff>
    </xdr:from>
    <xdr:to>
      <xdr:col>3</xdr:col>
      <xdr:colOff>1274302</xdr:colOff>
      <xdr:row>3</xdr:row>
      <xdr:rowOff>228600</xdr:rowOff>
    </xdr:to>
    <xdr:sp macro="" textlink="">
      <xdr:nvSpPr>
        <xdr:cNvPr id="21510" name="Text Box 6">
          <a:extLst>
            <a:ext uri="{FF2B5EF4-FFF2-40B4-BE49-F238E27FC236}">
              <a16:creationId xmlns:a16="http://schemas.microsoft.com/office/drawing/2014/main" xmlns="" id="{00000000-0008-0000-0400-000006540000}"/>
            </a:ext>
          </a:extLst>
        </xdr:cNvPr>
        <xdr:cNvSpPr txBox="1">
          <a:spLocks noChangeArrowheads="1"/>
        </xdr:cNvSpPr>
      </xdr:nvSpPr>
      <xdr:spPr bwMode="auto">
        <a:xfrm>
          <a:off x="3000375" y="1038225"/>
          <a:ext cx="1200150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กรอกราคา ลงในช่องนี้</a:t>
          </a:r>
        </a:p>
      </xdr:txBody>
    </xdr:sp>
    <xdr:clientData/>
  </xdr:twoCellAnchor>
  <xdr:twoCellAnchor>
    <xdr:from>
      <xdr:col>3</xdr:col>
      <xdr:colOff>525780</xdr:colOff>
      <xdr:row>3</xdr:row>
      <xdr:rowOff>228600</xdr:rowOff>
    </xdr:from>
    <xdr:to>
      <xdr:col>3</xdr:col>
      <xdr:colOff>815340</xdr:colOff>
      <xdr:row>4</xdr:row>
      <xdr:rowOff>0</xdr:rowOff>
    </xdr:to>
    <xdr:sp macro="" textlink="">
      <xdr:nvSpPr>
        <xdr:cNvPr id="21819" name="AutoShape 7">
          <a:extLst>
            <a:ext uri="{FF2B5EF4-FFF2-40B4-BE49-F238E27FC236}">
              <a16:creationId xmlns:a16="http://schemas.microsoft.com/office/drawing/2014/main" xmlns="" id="{00000000-0008-0000-0400-00003B550000}"/>
            </a:ext>
          </a:extLst>
        </xdr:cNvPr>
        <xdr:cNvSpPr>
          <a:spLocks noChangeArrowheads="1"/>
        </xdr:cNvSpPr>
      </xdr:nvSpPr>
      <xdr:spPr bwMode="auto">
        <a:xfrm>
          <a:off x="3733800" y="1310640"/>
          <a:ext cx="289560" cy="11430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1143000</xdr:colOff>
      <xdr:row>2</xdr:row>
      <xdr:rowOff>314325</xdr:rowOff>
    </xdr:from>
    <xdr:to>
      <xdr:col>3</xdr:col>
      <xdr:colOff>1274302</xdr:colOff>
      <xdr:row>3</xdr:row>
      <xdr:rowOff>228600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3000375" y="1066800"/>
          <a:ext cx="1200150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Cordia New"/>
              <a:cs typeface="Cordia New"/>
            </a:rPr>
            <a:t>กรอกราคา ลงในช่องนี้</a:t>
          </a:r>
        </a:p>
      </xdr:txBody>
    </xdr:sp>
    <xdr:clientData/>
  </xdr:twoCellAnchor>
  <xdr:twoCellAnchor>
    <xdr:from>
      <xdr:col>3</xdr:col>
      <xdr:colOff>525780</xdr:colOff>
      <xdr:row>3</xdr:row>
      <xdr:rowOff>228600</xdr:rowOff>
    </xdr:from>
    <xdr:to>
      <xdr:col>3</xdr:col>
      <xdr:colOff>815340</xdr:colOff>
      <xdr:row>4</xdr:row>
      <xdr:rowOff>0</xdr:rowOff>
    </xdr:to>
    <xdr:sp macro="" textlink="">
      <xdr:nvSpPr>
        <xdr:cNvPr id="21821" name="AutoShape 2">
          <a:extLst>
            <a:ext uri="{FF2B5EF4-FFF2-40B4-BE49-F238E27FC236}">
              <a16:creationId xmlns:a16="http://schemas.microsoft.com/office/drawing/2014/main" xmlns="" id="{00000000-0008-0000-0400-00003D550000}"/>
            </a:ext>
          </a:extLst>
        </xdr:cNvPr>
        <xdr:cNvSpPr>
          <a:spLocks noChangeArrowheads="1"/>
        </xdr:cNvSpPr>
      </xdr:nvSpPr>
      <xdr:spPr bwMode="auto">
        <a:xfrm>
          <a:off x="3733800" y="1310640"/>
          <a:ext cx="289560" cy="114300"/>
        </a:xfrm>
        <a:prstGeom prst="down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626;&#3606;&#3634;&#3610;&#3633;&#3609;&#3626;&#3640;&#3586;&#3616;&#3634;&#3614;&#3648;&#3604;&#3655;&#3585;&#3649;&#3627;&#3656;&#3591;&#3594;&#3634;&#3605;&#3636;%2019-01-2020\&#3591;&#3634;&#3609;&#3611;&#3619;&#3633;&#3610;&#3611;&#3619;&#3640;&#3591;&#3627;&#3657;&#3629;&#3591;&#3612;&#3656;&#3634;&#3605;&#3633;&#3604;&#3594;&#3633;&#3657;&#3609;%204%20&#3626;.&#3648;&#3604;&#3655;&#3585;\&#3648;&#3629;&#3585;&#3626;&#3634;&#3619;&#3611;&#3619;&#3632;&#3585;&#3623;&#3604;&#3619;&#3634;&#3588;&#3634;%20&#3588;&#3619;&#3633;&#3657;&#3591;&#3607;&#3637;&#3656;%202%2004-01-2021\Final%20&#3648;&#3614;&#3636;&#3656;&#3617;&#3619;&#3634;&#3588;&#3634;&#3610;&#3635;&#3619;&#3640;&#3591;&#3619;&#3633;&#3585;&#3625;&#3634;&#3621;&#3636;&#3615;&#3605;&#3660;%2010-01-2021-BOQ-&#3591;&#3634;&#3609;&#3611;&#3619;&#3633;&#3610;&#3611;&#3619;&#3640;&#3591;&#3614;&#3633;&#3602;&#3609;&#3634;&#3624;&#3641;&#3609;&#3618;&#3660;&#3624;&#3633;&#3621;&#3618;&#3631;(&#3627;&#3657;&#3629;&#3591;&#3612;&#3656;&#3634;&#3605;&#3633;&#3604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การแบ่งงวดงาน"/>
      <sheetName val="ใบสรุปราคา"/>
      <sheetName val="สรุปส่วนงาน"/>
      <sheetName val="ปร.4"/>
      <sheetName val="คำนวณF"/>
      <sheetName val="Sheet1"/>
    </sheetNames>
    <sheetDataSet>
      <sheetData sheetId="0"/>
      <sheetData sheetId="1"/>
      <sheetData sheetId="2"/>
      <sheetData sheetId="3">
        <row r="3">
          <cell r="D3" t="str">
            <v>เลขที่ 420/8 ถ.ราชวิถี แขวงทุ่งพญาไท เขตราชเทวี กรุงเทพมหานคร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B1:X31"/>
  <sheetViews>
    <sheetView showGridLines="0" tabSelected="1" topLeftCell="A9" zoomScale="128" zoomScaleNormal="128" workbookViewId="0">
      <selection activeCell="K34" sqref="K34"/>
    </sheetView>
  </sheetViews>
  <sheetFormatPr defaultColWidth="9.33203125" defaultRowHeight="15.75"/>
  <cols>
    <col min="1" max="1" width="2.83203125" style="12" customWidth="1"/>
    <col min="2" max="2" width="8" style="12" customWidth="1"/>
    <col min="3" max="3" width="14.33203125" style="12" customWidth="1"/>
    <col min="4" max="4" width="18.5" style="12" customWidth="1"/>
    <col min="5" max="5" width="15" style="12" customWidth="1"/>
    <col min="6" max="6" width="12" style="12" customWidth="1"/>
    <col min="7" max="7" width="8.6640625" style="12" customWidth="1"/>
    <col min="8" max="8" width="17.5" style="12" customWidth="1"/>
    <col min="9" max="9" width="39.6640625" style="12" customWidth="1"/>
    <col min="10" max="10" width="3.83203125" style="12" customWidth="1"/>
    <col min="11" max="11" width="27" style="12" customWidth="1"/>
    <col min="12" max="16384" width="9.33203125" style="12"/>
  </cols>
  <sheetData>
    <row r="1" spans="2:11" ht="19.5" customHeight="1"/>
    <row r="2" spans="2:11" ht="30.75" customHeight="1">
      <c r="B2" s="1200" t="s">
        <v>89</v>
      </c>
      <c r="C2" s="1200"/>
      <c r="D2" s="1200"/>
      <c r="E2" s="1200"/>
      <c r="F2" s="1200"/>
      <c r="G2" s="1200"/>
      <c r="H2" s="1200"/>
      <c r="I2" s="1200"/>
      <c r="K2" s="8" t="s">
        <v>2</v>
      </c>
    </row>
    <row r="3" spans="2:11" ht="23.25" customHeight="1">
      <c r="B3" s="82" t="s">
        <v>435</v>
      </c>
      <c r="C3" s="9"/>
      <c r="D3" s="9"/>
      <c r="E3" s="9"/>
      <c r="F3" s="10"/>
      <c r="G3" s="10"/>
      <c r="H3" s="10"/>
      <c r="I3" s="10"/>
    </row>
    <row r="4" spans="2:11" ht="21.75" customHeight="1">
      <c r="B4" s="13" t="s">
        <v>2</v>
      </c>
      <c r="C4" s="83" t="s">
        <v>27</v>
      </c>
      <c r="D4" s="293" t="s">
        <v>691</v>
      </c>
      <c r="E4" s="83"/>
      <c r="F4" s="84"/>
      <c r="G4" s="85"/>
      <c r="H4" s="85"/>
      <c r="I4" s="86"/>
    </row>
    <row r="5" spans="2:11" ht="21.75" customHeight="1">
      <c r="B5" s="290"/>
      <c r="C5" s="291"/>
      <c r="D5" s="294" t="s">
        <v>692</v>
      </c>
      <c r="E5" s="291"/>
      <c r="F5" s="79"/>
      <c r="G5" s="103"/>
      <c r="H5" s="103"/>
      <c r="I5" s="292"/>
    </row>
    <row r="6" spans="2:11" ht="21.75" customHeight="1">
      <c r="B6" s="290"/>
      <c r="C6" s="291"/>
      <c r="D6" s="294" t="s">
        <v>693</v>
      </c>
      <c r="E6" s="291"/>
      <c r="F6" s="79"/>
      <c r="G6" s="103"/>
      <c r="H6" s="103"/>
      <c r="I6" s="292"/>
    </row>
    <row r="7" spans="2:11" ht="21.75" customHeight="1">
      <c r="B7" s="14" t="s">
        <v>2</v>
      </c>
      <c r="C7" s="78" t="s">
        <v>0</v>
      </c>
      <c r="D7" s="92" t="str">
        <f>[1]ปร.4!D3</f>
        <v>เลขที่ 420/8 ถ.ราชวิถี แขวงทุ่งพญาไท เขตราชเทวี กรุงเทพมหานคร</v>
      </c>
      <c r="E7" s="78"/>
      <c r="F7" s="72"/>
      <c r="G7" s="72"/>
      <c r="H7" s="87"/>
      <c r="I7" s="88"/>
    </row>
    <row r="8" spans="2:11" ht="21.75" customHeight="1">
      <c r="B8" s="14"/>
      <c r="C8" s="87" t="s">
        <v>28</v>
      </c>
      <c r="D8" s="71"/>
      <c r="E8" s="296" t="s">
        <v>436</v>
      </c>
      <c r="F8" s="72"/>
      <c r="G8" s="72"/>
      <c r="H8" s="72"/>
      <c r="I8" s="89"/>
    </row>
    <row r="9" spans="2:11" ht="21.75" customHeight="1">
      <c r="B9" s="14"/>
      <c r="C9" s="87" t="s">
        <v>85</v>
      </c>
      <c r="D9" s="297" t="s">
        <v>437</v>
      </c>
      <c r="E9" s="298"/>
      <c r="F9" s="78"/>
      <c r="G9" s="72"/>
      <c r="H9" s="78" t="s">
        <v>16</v>
      </c>
      <c r="I9" s="90" t="s">
        <v>69</v>
      </c>
    </row>
    <row r="10" spans="2:11" ht="21.75" customHeight="1">
      <c r="B10" s="14"/>
      <c r="C10" s="87" t="s">
        <v>29</v>
      </c>
      <c r="D10" s="71"/>
      <c r="E10" s="91" t="s">
        <v>64</v>
      </c>
      <c r="F10" s="73">
        <v>0</v>
      </c>
      <c r="G10" s="72" t="s">
        <v>30</v>
      </c>
      <c r="H10" s="77" t="s">
        <v>650</v>
      </c>
      <c r="I10" s="89"/>
    </row>
    <row r="11" spans="2:11" ht="21.75" customHeight="1">
      <c r="B11" s="14"/>
      <c r="C11" s="92" t="s">
        <v>721</v>
      </c>
      <c r="D11" s="92"/>
      <c r="E11" s="299"/>
      <c r="F11" s="300"/>
      <c r="G11" s="93"/>
      <c r="H11" s="112"/>
      <c r="I11" s="248"/>
    </row>
    <row r="12" spans="2:11" ht="21.75" customHeight="1">
      <c r="B12" s="15"/>
      <c r="C12" s="94" t="s">
        <v>690</v>
      </c>
      <c r="D12" s="94"/>
      <c r="E12" s="301"/>
      <c r="F12" s="302"/>
      <c r="G12" s="95"/>
      <c r="H12" s="247"/>
      <c r="I12" s="88"/>
    </row>
    <row r="13" spans="2:11" ht="21.75" customHeight="1">
      <c r="B13" s="16"/>
      <c r="C13" s="96" t="s">
        <v>438</v>
      </c>
      <c r="D13" s="97"/>
      <c r="E13" s="97"/>
      <c r="F13" s="98"/>
      <c r="G13" s="98" t="s">
        <v>722</v>
      </c>
      <c r="H13" s="295"/>
      <c r="I13" s="99"/>
    </row>
    <row r="14" spans="2:11" ht="18.75">
      <c r="B14" s="303" t="s">
        <v>723</v>
      </c>
      <c r="C14" s="304"/>
      <c r="D14" s="10"/>
      <c r="E14" s="305"/>
      <c r="F14" s="289"/>
      <c r="G14" s="289"/>
      <c r="H14" s="304"/>
      <c r="I14" s="17"/>
    </row>
    <row r="15" spans="2:11" ht="19.5" customHeight="1">
      <c r="B15" s="306" t="s">
        <v>724</v>
      </c>
      <c r="C15" s="11"/>
      <c r="D15" s="307"/>
      <c r="E15" s="308"/>
      <c r="F15" s="309"/>
      <c r="G15" s="309"/>
      <c r="H15" s="309"/>
      <c r="I15" s="310"/>
    </row>
    <row r="16" spans="2:11" ht="7.15" hidden="1" customHeight="1">
      <c r="B16" s="19"/>
      <c r="C16" s="20"/>
      <c r="D16" s="21"/>
      <c r="E16" s="21"/>
      <c r="F16" s="22"/>
      <c r="G16" s="18"/>
      <c r="H16" s="11"/>
      <c r="I16" s="17"/>
    </row>
    <row r="17" spans="2:24" ht="24.75" customHeight="1">
      <c r="B17" s="1201" t="s">
        <v>31</v>
      </c>
      <c r="C17" s="1203" t="s">
        <v>3</v>
      </c>
      <c r="D17" s="1204"/>
      <c r="E17" s="1204"/>
      <c r="F17" s="1205"/>
      <c r="G17" s="1209" t="s">
        <v>582</v>
      </c>
      <c r="H17" s="1210"/>
      <c r="I17" s="1201" t="s">
        <v>4</v>
      </c>
    </row>
    <row r="18" spans="2:24" ht="22.5" customHeight="1">
      <c r="B18" s="1202"/>
      <c r="C18" s="1206"/>
      <c r="D18" s="1207"/>
      <c r="E18" s="1207"/>
      <c r="F18" s="1208"/>
      <c r="G18" s="101" t="s">
        <v>92</v>
      </c>
      <c r="H18" s="101"/>
      <c r="I18" s="1202"/>
      <c r="N18" s="249"/>
    </row>
    <row r="19" spans="2:24" ht="24" customHeight="1">
      <c r="B19" s="76">
        <v>1</v>
      </c>
      <c r="C19" s="102" t="s">
        <v>86</v>
      </c>
      <c r="D19" s="103"/>
      <c r="E19" s="104"/>
      <c r="F19" s="104"/>
      <c r="G19" s="75" t="s">
        <v>92</v>
      </c>
      <c r="H19" s="105">
        <f>สรุปส่วนงาน!G48</f>
        <v>0</v>
      </c>
      <c r="I19" s="106"/>
      <c r="O19" s="246"/>
      <c r="P19" s="241"/>
      <c r="Q19" s="242"/>
      <c r="R19" s="243"/>
      <c r="S19" s="244"/>
      <c r="T19" s="244"/>
      <c r="U19" s="245"/>
      <c r="V19" s="245"/>
      <c r="W19" s="254"/>
      <c r="X19" s="249"/>
    </row>
    <row r="20" spans="2:24" ht="24" customHeight="1">
      <c r="B20" s="107"/>
      <c r="C20" s="108" t="s">
        <v>32</v>
      </c>
      <c r="D20" s="98"/>
      <c r="E20" s="109"/>
      <c r="F20" s="110">
        <f>F!C14</f>
        <v>1.3098000000000001</v>
      </c>
      <c r="G20" s="145" t="s">
        <v>92</v>
      </c>
      <c r="H20" s="111">
        <f>H19*F20</f>
        <v>0</v>
      </c>
      <c r="I20" s="112"/>
      <c r="N20" s="249"/>
      <c r="O20" s="246"/>
      <c r="P20" s="241"/>
      <c r="Q20" s="242"/>
      <c r="R20" s="243"/>
      <c r="S20" s="244"/>
      <c r="T20" s="244"/>
      <c r="U20" s="245"/>
      <c r="V20" s="245"/>
      <c r="W20" s="254"/>
      <c r="X20" s="249"/>
    </row>
    <row r="21" spans="2:24" ht="24" customHeight="1">
      <c r="B21" s="76">
        <v>2</v>
      </c>
      <c r="C21" s="102" t="s">
        <v>87</v>
      </c>
      <c r="D21" s="103"/>
      <c r="E21" s="104"/>
      <c r="F21" s="104"/>
      <c r="G21" s="145" t="s">
        <v>92</v>
      </c>
      <c r="H21" s="113">
        <f>สรุปส่วนงาน!G59</f>
        <v>0</v>
      </c>
      <c r="I21" s="112"/>
      <c r="N21" s="249"/>
      <c r="O21" s="74"/>
      <c r="P21" s="250"/>
      <c r="Q21" s="251"/>
      <c r="R21" s="252"/>
      <c r="S21" s="253"/>
      <c r="T21" s="253"/>
      <c r="U21" s="253"/>
      <c r="V21" s="252"/>
      <c r="W21" s="254"/>
      <c r="X21" s="249"/>
    </row>
    <row r="22" spans="2:24" ht="24" customHeight="1">
      <c r="B22" s="107"/>
      <c r="C22" s="108" t="s">
        <v>583</v>
      </c>
      <c r="D22" s="97"/>
      <c r="E22" s="114"/>
      <c r="F22" s="114" t="s">
        <v>33</v>
      </c>
      <c r="G22" s="145" t="s">
        <v>92</v>
      </c>
      <c r="H22" s="115">
        <f>H21*1.07</f>
        <v>0</v>
      </c>
      <c r="I22" s="112"/>
      <c r="O22" s="249"/>
      <c r="P22" s="249"/>
      <c r="Q22" s="249"/>
      <c r="R22" s="249"/>
      <c r="S22" s="249"/>
      <c r="T22" s="249"/>
      <c r="U22" s="249"/>
      <c r="V22" s="249"/>
      <c r="X22" s="249"/>
    </row>
    <row r="23" spans="2:24" ht="24" customHeight="1">
      <c r="B23" s="116">
        <v>3</v>
      </c>
      <c r="C23" s="117" t="s">
        <v>406</v>
      </c>
      <c r="D23" s="118"/>
      <c r="E23" s="119"/>
      <c r="F23" s="119"/>
      <c r="G23" s="120"/>
      <c r="H23" s="121">
        <f>สรุปส่วนงาน!G65</f>
        <v>0</v>
      </c>
      <c r="I23" s="112"/>
    </row>
    <row r="24" spans="2:24" ht="24" customHeight="1">
      <c r="B24" s="122"/>
      <c r="C24" s="72"/>
      <c r="D24" s="123"/>
      <c r="E24" s="123"/>
      <c r="F24" s="124"/>
      <c r="G24" s="125"/>
      <c r="H24" s="126"/>
      <c r="I24" s="112"/>
    </row>
    <row r="25" spans="2:24" ht="24" customHeight="1" thickBot="1">
      <c r="B25" s="127" t="s">
        <v>36</v>
      </c>
      <c r="C25" s="128"/>
      <c r="D25" s="129"/>
      <c r="E25" s="129"/>
      <c r="F25" s="130"/>
      <c r="G25" s="131"/>
      <c r="H25" s="132">
        <f>H20+H22+H23</f>
        <v>0</v>
      </c>
      <c r="I25" s="106"/>
    </row>
    <row r="26" spans="2:24" ht="25.5" customHeight="1" thickTop="1" thickBot="1">
      <c r="B26" s="133" t="s">
        <v>37</v>
      </c>
      <c r="C26" s="133"/>
      <c r="D26" s="134"/>
      <c r="E26" s="134"/>
      <c r="F26" s="100"/>
      <c r="G26" s="135"/>
      <c r="H26" s="65">
        <f>H25</f>
        <v>0</v>
      </c>
      <c r="I26" s="136" t="s">
        <v>2</v>
      </c>
      <c r="K26" s="23">
        <v>0</v>
      </c>
    </row>
    <row r="27" spans="2:24" ht="25.5" customHeight="1" thickTop="1">
      <c r="B27" s="133"/>
      <c r="C27" s="137"/>
      <c r="D27" s="134" t="s">
        <v>38</v>
      </c>
      <c r="E27" s="134"/>
      <c r="F27" s="100"/>
      <c r="G27" s="1197" t="str">
        <f>BAHTTEXT(H26)</f>
        <v>ศูนย์บาทถ้วน</v>
      </c>
      <c r="H27" s="1198"/>
      <c r="I27" s="1199"/>
      <c r="K27" s="23"/>
    </row>
    <row r="28" spans="2:24" ht="25.5" customHeight="1">
      <c r="B28" s="138"/>
      <c r="C28" s="139" t="s">
        <v>16</v>
      </c>
      <c r="D28" s="140">
        <v>0</v>
      </c>
      <c r="E28" s="141" t="s">
        <v>1</v>
      </c>
      <c r="F28" s="142" t="s">
        <v>34</v>
      </c>
      <c r="G28" s="143">
        <v>0</v>
      </c>
      <c r="H28" s="143"/>
      <c r="I28" s="144" t="s">
        <v>35</v>
      </c>
      <c r="K28" s="24"/>
    </row>
    <row r="29" spans="2:24" s="25" customFormat="1" ht="15.75" customHeight="1">
      <c r="B29" s="26"/>
      <c r="C29" s="1166"/>
      <c r="D29" s="1166"/>
      <c r="E29" s="26" t="s">
        <v>2</v>
      </c>
      <c r="F29" s="27"/>
      <c r="G29" s="27"/>
      <c r="H29" s="27"/>
      <c r="I29" s="28"/>
    </row>
    <row r="30" spans="2:24" s="25" customFormat="1" ht="9" customHeight="1">
      <c r="B30" s="305"/>
      <c r="C30" s="311"/>
      <c r="D30" s="312"/>
      <c r="E30" s="312"/>
      <c r="F30" s="305"/>
      <c r="G30" s="305"/>
      <c r="H30" s="305"/>
      <c r="I30" s="30"/>
      <c r="J30" s="29"/>
    </row>
    <row r="31" spans="2:24">
      <c r="B31" s="1165"/>
      <c r="C31" s="1165"/>
      <c r="D31" s="1165"/>
      <c r="E31" s="1165"/>
      <c r="F31" s="1165"/>
      <c r="G31" s="1165"/>
      <c r="H31" s="1165"/>
      <c r="I31" s="1165"/>
    </row>
  </sheetData>
  <mergeCells count="6">
    <mergeCell ref="G27:I27"/>
    <mergeCell ref="B2:I2"/>
    <mergeCell ref="B17:B18"/>
    <mergeCell ref="C17:F18"/>
    <mergeCell ref="G17:H17"/>
    <mergeCell ref="I17:I18"/>
  </mergeCells>
  <phoneticPr fontId="0" type="noConversion"/>
  <pageMargins left="0.23622047244094491" right="0.23622047244094491" top="0.74803149606299213" bottom="0.35433070866141736" header="0.31496062992125984" footer="0.31496062992125984"/>
  <pageSetup paperSize="9" scale="90" orientation="portrait" horizontalDpi="4294967294" verticalDpi="180" r:id="rId1"/>
  <headerFooter alignWithMargins="0">
    <oddHeader xml:space="preserve">&amp;Rปร.6 (ปร 5ก+ปร 5ข) 
แผ่นที่1/1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B1:K65"/>
  <sheetViews>
    <sheetView showGridLines="0" zoomScaleNormal="100" workbookViewId="0">
      <selection activeCell="D2" sqref="D2:E2"/>
    </sheetView>
  </sheetViews>
  <sheetFormatPr defaultColWidth="9.1640625" defaultRowHeight="19.5"/>
  <cols>
    <col min="1" max="1" width="2.5" style="146" customWidth="1"/>
    <col min="2" max="2" width="6.1640625" style="146" customWidth="1"/>
    <col min="3" max="3" width="10" style="146" customWidth="1"/>
    <col min="4" max="4" width="49.33203125" style="146" customWidth="1"/>
    <col min="5" max="5" width="20.83203125" style="146" customWidth="1"/>
    <col min="6" max="6" width="16.83203125" style="146" customWidth="1"/>
    <col min="7" max="7" width="17.5" style="240" customWidth="1"/>
    <col min="8" max="8" width="22.33203125" style="146" customWidth="1"/>
    <col min="9" max="9" width="11.33203125" style="146" customWidth="1"/>
    <col min="10" max="10" width="9.1640625" style="146"/>
    <col min="11" max="11" width="11.5" style="146" bestFit="1" customWidth="1"/>
    <col min="12" max="16384" width="9.1640625" style="146"/>
  </cols>
  <sheetData>
    <row r="1" spans="2:8" ht="32.25" customHeight="1">
      <c r="B1" s="1226" t="s">
        <v>89</v>
      </c>
      <c r="C1" s="1226"/>
      <c r="D1" s="1226"/>
      <c r="E1" s="1226"/>
      <c r="F1" s="1226"/>
      <c r="G1" s="1226"/>
    </row>
    <row r="2" spans="2:8" ht="85.5" customHeight="1">
      <c r="B2" s="147" t="s">
        <v>17</v>
      </c>
      <c r="C2" s="148"/>
      <c r="D2" s="1237" t="s">
        <v>694</v>
      </c>
      <c r="E2" s="1238"/>
      <c r="F2" s="314" t="s">
        <v>85</v>
      </c>
      <c r="G2" s="149" t="s">
        <v>437</v>
      </c>
    </row>
    <row r="3" spans="2:8" ht="24" customHeight="1">
      <c r="B3" s="147" t="s">
        <v>18</v>
      </c>
      <c r="C3" s="150"/>
      <c r="D3" s="313" t="s">
        <v>212</v>
      </c>
      <c r="E3" s="151"/>
      <c r="F3" s="152" t="s">
        <v>5</v>
      </c>
      <c r="G3" s="153"/>
    </row>
    <row r="4" spans="2:8" ht="23.25" customHeight="1">
      <c r="B4" s="1227" t="s">
        <v>6</v>
      </c>
      <c r="C4" s="1229" t="s">
        <v>3</v>
      </c>
      <c r="D4" s="1230"/>
      <c r="E4" s="1233" t="s">
        <v>321</v>
      </c>
      <c r="F4" s="1234"/>
      <c r="G4" s="1235" t="s">
        <v>323</v>
      </c>
    </row>
    <row r="5" spans="2:8" ht="23.25" customHeight="1">
      <c r="B5" s="1228"/>
      <c r="C5" s="1231"/>
      <c r="D5" s="1232"/>
      <c r="E5" s="154" t="s">
        <v>65</v>
      </c>
      <c r="F5" s="154" t="s">
        <v>322</v>
      </c>
      <c r="G5" s="1236"/>
    </row>
    <row r="6" spans="2:8" ht="21.75" customHeight="1">
      <c r="B6" s="155"/>
      <c r="C6" s="1224"/>
      <c r="D6" s="1225"/>
      <c r="E6" s="156"/>
      <c r="F6" s="157"/>
      <c r="G6" s="156" t="s">
        <v>2</v>
      </c>
    </row>
    <row r="7" spans="2:8" ht="21.75" customHeight="1">
      <c r="B7" s="158"/>
      <c r="C7" s="1217" t="s">
        <v>298</v>
      </c>
      <c r="D7" s="1218"/>
      <c r="E7" s="156"/>
      <c r="F7" s="157"/>
      <c r="G7" s="156" t="s">
        <v>2</v>
      </c>
    </row>
    <row r="8" spans="2:8" ht="21.75" customHeight="1">
      <c r="B8" s="158">
        <v>1</v>
      </c>
      <c r="C8" s="159" t="s">
        <v>635</v>
      </c>
      <c r="D8" s="160"/>
      <c r="E8" s="156"/>
      <c r="F8" s="157"/>
      <c r="G8" s="156"/>
    </row>
    <row r="9" spans="2:8" ht="21.75" customHeight="1">
      <c r="B9" s="158"/>
      <c r="C9" s="159" t="s">
        <v>379</v>
      </c>
      <c r="D9" s="160"/>
      <c r="E9" s="156"/>
      <c r="F9" s="157"/>
      <c r="G9" s="156"/>
    </row>
    <row r="10" spans="2:8" ht="21.75" customHeight="1">
      <c r="B10" s="155" t="s">
        <v>2</v>
      </c>
      <c r="C10" s="161">
        <v>1.1000000000000001</v>
      </c>
      <c r="D10" s="160" t="s">
        <v>19</v>
      </c>
      <c r="E10" s="156"/>
      <c r="F10" s="156"/>
      <c r="G10" s="156"/>
    </row>
    <row r="11" spans="2:8" ht="21.75" customHeight="1">
      <c r="B11" s="155"/>
      <c r="C11" s="161"/>
      <c r="D11" s="160" t="s">
        <v>68</v>
      </c>
      <c r="E11" s="162"/>
      <c r="F11" s="162"/>
      <c r="G11" s="163"/>
    </row>
    <row r="12" spans="2:8" ht="21.75" customHeight="1">
      <c r="B12" s="164"/>
      <c r="C12" s="165"/>
      <c r="D12" s="166" t="s">
        <v>480</v>
      </c>
      <c r="E12" s="162">
        <f>'BOQ 25พ.ย.2565'!H19</f>
        <v>0</v>
      </c>
      <c r="F12" s="162">
        <f>'BOQ 25พ.ย.2565'!J19</f>
        <v>0</v>
      </c>
      <c r="G12" s="163">
        <f>SUM(E12:F12)</f>
        <v>0</v>
      </c>
      <c r="H12" s="167">
        <f>'BOQ 25พ.ย.2565'!K19</f>
        <v>0</v>
      </c>
    </row>
    <row r="13" spans="2:8" ht="21.75" customHeight="1">
      <c r="B13" s="164" t="s">
        <v>2</v>
      </c>
      <c r="C13" s="166">
        <v>1.2</v>
      </c>
      <c r="D13" s="166" t="s">
        <v>20</v>
      </c>
      <c r="E13" s="162"/>
      <c r="F13" s="162"/>
      <c r="G13" s="162"/>
      <c r="H13" s="255"/>
    </row>
    <row r="14" spans="2:8" ht="21.75" customHeight="1">
      <c r="B14" s="164"/>
      <c r="C14" s="166"/>
      <c r="D14" s="166" t="s">
        <v>481</v>
      </c>
      <c r="E14" s="162">
        <f>'BOQ 25พ.ย.2565'!H31</f>
        <v>0</v>
      </c>
      <c r="F14" s="162">
        <f>'BOQ 25พ.ย.2565'!J31</f>
        <v>0</v>
      </c>
      <c r="G14" s="163">
        <f t="shared" ref="G14:G22" si="0">SUM(E14:F14)</f>
        <v>0</v>
      </c>
      <c r="H14" s="167">
        <f>'BOQ 25พ.ย.2565'!K31</f>
        <v>0</v>
      </c>
    </row>
    <row r="15" spans="2:8" ht="21.75" customHeight="1">
      <c r="B15" s="164"/>
      <c r="C15" s="166"/>
      <c r="D15" s="168" t="s">
        <v>70</v>
      </c>
      <c r="E15" s="162">
        <f>'BOQ 25พ.ย.2565'!H43</f>
        <v>0</v>
      </c>
      <c r="F15" s="162">
        <f>'BOQ 25พ.ย.2565'!J43</f>
        <v>0</v>
      </c>
      <c r="G15" s="163">
        <f t="shared" si="0"/>
        <v>0</v>
      </c>
      <c r="H15" s="167">
        <f>'BOQ 25พ.ย.2565'!K43</f>
        <v>0</v>
      </c>
    </row>
    <row r="16" spans="2:8" ht="21.75" customHeight="1">
      <c r="B16" s="164"/>
      <c r="C16" s="166"/>
      <c r="D16" s="169" t="s">
        <v>75</v>
      </c>
      <c r="E16" s="162">
        <f>'BOQ 25พ.ย.2565'!H66</f>
        <v>0</v>
      </c>
      <c r="F16" s="162">
        <f>'BOQ 25พ.ย.2565'!J66</f>
        <v>0</v>
      </c>
      <c r="G16" s="163">
        <f t="shared" ref="G16" si="1">SUM(E16:F16)</f>
        <v>0</v>
      </c>
      <c r="H16" s="167">
        <f>'BOQ 25พ.ย.2565'!K66</f>
        <v>0</v>
      </c>
    </row>
    <row r="17" spans="2:9" ht="21.75" customHeight="1">
      <c r="B17" s="164"/>
      <c r="C17" s="166"/>
      <c r="D17" s="168" t="s">
        <v>76</v>
      </c>
      <c r="E17" s="162">
        <f>'BOQ 25พ.ย.2565'!H80</f>
        <v>0</v>
      </c>
      <c r="F17" s="162">
        <f>'BOQ 25พ.ย.2565'!J80</f>
        <v>0</v>
      </c>
      <c r="G17" s="163">
        <f t="shared" si="0"/>
        <v>0</v>
      </c>
      <c r="H17" s="167">
        <f>'BOQ 25พ.ย.2565'!K24</f>
        <v>0</v>
      </c>
    </row>
    <row r="18" spans="2:9" ht="21.75" customHeight="1">
      <c r="B18" s="164"/>
      <c r="C18" s="166"/>
      <c r="D18" s="168" t="s">
        <v>77</v>
      </c>
      <c r="E18" s="162">
        <f>'BOQ 25พ.ย.2565'!H131</f>
        <v>0</v>
      </c>
      <c r="F18" s="162">
        <f>'BOQ 25พ.ย.2565'!J131</f>
        <v>0</v>
      </c>
      <c r="G18" s="163">
        <f t="shared" ref="G18" si="2">SUM(E18:F18)</f>
        <v>0</v>
      </c>
      <c r="H18" s="167">
        <f>'BOQ 25พ.ย.2565'!K131</f>
        <v>0</v>
      </c>
    </row>
    <row r="19" spans="2:9" ht="21.75" customHeight="1">
      <c r="B19" s="164"/>
      <c r="C19" s="166"/>
      <c r="D19" s="168" t="s">
        <v>78</v>
      </c>
      <c r="E19" s="162">
        <f>'BOQ 25พ.ย.2565'!H159</f>
        <v>0</v>
      </c>
      <c r="F19" s="162">
        <f>'BOQ 25พ.ย.2565'!J159</f>
        <v>0</v>
      </c>
      <c r="G19" s="163">
        <f t="shared" si="0"/>
        <v>0</v>
      </c>
      <c r="H19" s="167">
        <f>'BOQ 25พ.ย.2565'!K159</f>
        <v>0</v>
      </c>
    </row>
    <row r="20" spans="2:9" ht="21.75" customHeight="1">
      <c r="B20" s="164"/>
      <c r="C20" s="166"/>
      <c r="D20" s="169" t="s">
        <v>324</v>
      </c>
      <c r="E20" s="162">
        <f>'BOQ 25พ.ย.2565'!H166</f>
        <v>0</v>
      </c>
      <c r="F20" s="162">
        <f>'BOQ 25พ.ย.2565'!J166</f>
        <v>0</v>
      </c>
      <c r="G20" s="163">
        <f t="shared" si="0"/>
        <v>0</v>
      </c>
      <c r="H20" s="167">
        <f>'BOQ 25พ.ย.2565'!K166</f>
        <v>0</v>
      </c>
    </row>
    <row r="21" spans="2:9" ht="21.75" customHeight="1">
      <c r="B21" s="164"/>
      <c r="C21" s="166"/>
      <c r="D21" s="169" t="s">
        <v>313</v>
      </c>
      <c r="E21" s="162">
        <f>'BOQ 25พ.ย.2565'!H173</f>
        <v>0</v>
      </c>
      <c r="F21" s="162">
        <f>'BOQ 25พ.ย.2565'!J173</f>
        <v>0</v>
      </c>
      <c r="G21" s="163">
        <f t="shared" si="0"/>
        <v>0</v>
      </c>
      <c r="H21" s="167">
        <f>'BOQ 25พ.ย.2565'!K173</f>
        <v>0</v>
      </c>
    </row>
    <row r="22" spans="2:9" ht="21.75" customHeight="1">
      <c r="B22" s="164"/>
      <c r="C22" s="165">
        <v>1.3</v>
      </c>
      <c r="D22" s="166" t="s">
        <v>88</v>
      </c>
      <c r="E22" s="162">
        <f>'BOQ 25พ.ย.2565'!H216</f>
        <v>0</v>
      </c>
      <c r="F22" s="162">
        <f>'BOQ 25พ.ย.2565'!J216</f>
        <v>0</v>
      </c>
      <c r="G22" s="163">
        <f t="shared" si="0"/>
        <v>0</v>
      </c>
      <c r="H22" s="167">
        <f>'BOQ 25พ.ย.2565'!K174</f>
        <v>0</v>
      </c>
    </row>
    <row r="23" spans="2:9" ht="21.75" customHeight="1">
      <c r="B23" s="164" t="s">
        <v>2</v>
      </c>
      <c r="C23" s="166">
        <v>1.4</v>
      </c>
      <c r="D23" s="166" t="s">
        <v>21</v>
      </c>
      <c r="E23" s="162"/>
      <c r="F23" s="162"/>
      <c r="G23" s="162"/>
      <c r="H23" s="167">
        <f>'BOQ 25พ.ย.2565'!K175</f>
        <v>0</v>
      </c>
      <c r="I23" s="170"/>
    </row>
    <row r="24" spans="2:9" ht="21.75" customHeight="1">
      <c r="B24" s="164"/>
      <c r="C24" s="166"/>
      <c r="D24" s="166" t="s">
        <v>71</v>
      </c>
      <c r="E24" s="162">
        <f>'BOQ 25พ.ย.2565'!H288</f>
        <v>0</v>
      </c>
      <c r="F24" s="162">
        <f>'BOQ 25พ.ย.2565'!J288</f>
        <v>0</v>
      </c>
      <c r="G24" s="163">
        <f t="shared" ref="G24:G30" si="3">SUM(E24:F24)</f>
        <v>0</v>
      </c>
      <c r="H24" s="167">
        <f>'BOQ 25พ.ย.2565'!K176</f>
        <v>0</v>
      </c>
      <c r="I24" s="170"/>
    </row>
    <row r="25" spans="2:9" ht="21.75" customHeight="1">
      <c r="B25" s="164"/>
      <c r="C25" s="166"/>
      <c r="D25" s="171" t="s">
        <v>325</v>
      </c>
      <c r="E25" s="162">
        <f>'BOQ 25พ.ย.2565'!H303</f>
        <v>0</v>
      </c>
      <c r="F25" s="162">
        <f>'BOQ 25พ.ย.2565'!J303</f>
        <v>0</v>
      </c>
      <c r="G25" s="163">
        <f t="shared" si="3"/>
        <v>0</v>
      </c>
      <c r="H25" s="167">
        <f>'BOQ 25พ.ย.2565'!K177</f>
        <v>0</v>
      </c>
      <c r="I25" s="170"/>
    </row>
    <row r="26" spans="2:9" ht="21.75" customHeight="1">
      <c r="B26" s="164" t="s">
        <v>2</v>
      </c>
      <c r="C26" s="166"/>
      <c r="D26" s="171" t="s">
        <v>326</v>
      </c>
      <c r="E26" s="162">
        <f>'BOQ 25พ.ย.2565'!H325</f>
        <v>0</v>
      </c>
      <c r="F26" s="172">
        <f>'BOQ 25พ.ย.2565'!J325</f>
        <v>0</v>
      </c>
      <c r="G26" s="163">
        <f t="shared" si="3"/>
        <v>0</v>
      </c>
      <c r="H26" s="167">
        <f>'BOQ 25พ.ย.2565'!K178</f>
        <v>0</v>
      </c>
    </row>
    <row r="27" spans="2:9" ht="21.75" customHeight="1">
      <c r="B27" s="164"/>
      <c r="C27" s="166"/>
      <c r="D27" s="316" t="s">
        <v>136</v>
      </c>
      <c r="E27" s="162">
        <f>'BOQ 25พ.ย.2565'!H337</f>
        <v>0</v>
      </c>
      <c r="F27" s="172">
        <f>'BOQ 25พ.ย.2565'!J337</f>
        <v>0</v>
      </c>
      <c r="G27" s="163">
        <f t="shared" si="3"/>
        <v>0</v>
      </c>
      <c r="H27" s="167">
        <f>'BOQ 25พ.ย.2565'!K179</f>
        <v>0</v>
      </c>
    </row>
    <row r="28" spans="2:9" ht="21.75" customHeight="1">
      <c r="B28" s="164"/>
      <c r="C28" s="166"/>
      <c r="D28" s="171" t="s">
        <v>74</v>
      </c>
      <c r="E28" s="162">
        <f>'BOQ 25พ.ย.2565'!H348</f>
        <v>0</v>
      </c>
      <c r="F28" s="172">
        <f>'BOQ 25พ.ย.2565'!J348</f>
        <v>0</v>
      </c>
      <c r="G28" s="163">
        <f t="shared" si="3"/>
        <v>0</v>
      </c>
      <c r="H28" s="167">
        <f>'BOQ 25พ.ย.2565'!K180</f>
        <v>0</v>
      </c>
    </row>
    <row r="29" spans="2:9" ht="21.75" customHeight="1">
      <c r="B29" s="164"/>
      <c r="C29" s="166"/>
      <c r="D29" s="171" t="s">
        <v>140</v>
      </c>
      <c r="E29" s="162">
        <f>'BOQ 25พ.ย.2565'!H360</f>
        <v>0</v>
      </c>
      <c r="F29" s="172">
        <f>'BOQ 25พ.ย.2565'!J360</f>
        <v>0</v>
      </c>
      <c r="G29" s="163">
        <f t="shared" si="3"/>
        <v>0</v>
      </c>
      <c r="H29" s="167">
        <f>'BOQ 25พ.ย.2565'!K181</f>
        <v>0</v>
      </c>
    </row>
    <row r="30" spans="2:9" ht="21.75" customHeight="1">
      <c r="B30" s="164"/>
      <c r="C30" s="165">
        <v>1.5</v>
      </c>
      <c r="D30" s="166" t="s">
        <v>23</v>
      </c>
      <c r="E30" s="162">
        <f>'BOQ 25พ.ย.2565'!H513</f>
        <v>0</v>
      </c>
      <c r="F30" s="162">
        <f>'BOQ 25พ.ย.2565'!J513</f>
        <v>0</v>
      </c>
      <c r="G30" s="163">
        <f t="shared" si="3"/>
        <v>0</v>
      </c>
      <c r="H30" s="167">
        <f>'BOQ 25พ.ย.2565'!K182</f>
        <v>0</v>
      </c>
    </row>
    <row r="31" spans="2:9" ht="21.75" customHeight="1">
      <c r="B31" s="164"/>
      <c r="C31" s="166">
        <v>1.6</v>
      </c>
      <c r="D31" s="166" t="s">
        <v>320</v>
      </c>
      <c r="E31" s="162"/>
      <c r="F31" s="162"/>
      <c r="G31" s="162"/>
      <c r="H31" s="167">
        <f>'BOQ 25พ.ย.2565'!K183</f>
        <v>0</v>
      </c>
    </row>
    <row r="32" spans="2:9" ht="21.75" customHeight="1">
      <c r="B32" s="164"/>
      <c r="C32" s="166"/>
      <c r="D32" s="166" t="s">
        <v>319</v>
      </c>
      <c r="E32" s="162">
        <f>'BOQ 25พ.ย.2565'!H541</f>
        <v>0</v>
      </c>
      <c r="F32" s="162">
        <f>'BOQ 25พ.ย.2565'!J541</f>
        <v>0</v>
      </c>
      <c r="G32" s="163">
        <f>SUM(E32:F32)</f>
        <v>0</v>
      </c>
      <c r="H32" s="167">
        <f>'BOQ 25พ.ย.2565'!K184</f>
        <v>0</v>
      </c>
    </row>
    <row r="33" spans="2:11" ht="21.75" customHeight="1">
      <c r="B33" s="173"/>
      <c r="C33" s="174"/>
      <c r="D33" s="175"/>
      <c r="E33" s="176"/>
      <c r="F33" s="177"/>
      <c r="G33" s="176"/>
      <c r="H33" s="167">
        <f>'BOQ 25พ.ย.2565'!K185</f>
        <v>0</v>
      </c>
    </row>
    <row r="34" spans="2:11" ht="21.75" customHeight="1">
      <c r="B34" s="178" t="s">
        <v>2</v>
      </c>
      <c r="C34" s="179" t="s">
        <v>2</v>
      </c>
      <c r="D34" s="180" t="s">
        <v>22</v>
      </c>
      <c r="E34" s="181">
        <f>SUM(E8:E33)</f>
        <v>0</v>
      </c>
      <c r="F34" s="181">
        <f>SUM(F10:F33)</f>
        <v>0</v>
      </c>
      <c r="G34" s="181">
        <f>E34+F34</f>
        <v>0</v>
      </c>
      <c r="H34" s="167">
        <f>'BOQ 25พ.ย.2565'!K186</f>
        <v>0</v>
      </c>
      <c r="I34" s="170" t="e">
        <f>E34+#REF!+#REF!</f>
        <v>#REF!</v>
      </c>
      <c r="K34" s="170"/>
    </row>
    <row r="35" spans="2:11" ht="21.75" customHeight="1">
      <c r="B35" s="182"/>
      <c r="C35" s="183"/>
      <c r="D35" s="184"/>
      <c r="E35" s="185"/>
      <c r="F35" s="186"/>
      <c r="G35" s="185"/>
      <c r="H35" s="167">
        <f>'BOQ 25พ.ย.2565'!K187</f>
        <v>0</v>
      </c>
      <c r="I35" s="170"/>
    </row>
    <row r="36" spans="2:11" ht="21.75" customHeight="1">
      <c r="B36" s="187">
        <v>2</v>
      </c>
      <c r="C36" s="188" t="s">
        <v>378</v>
      </c>
      <c r="D36" s="188"/>
      <c r="E36" s="189"/>
      <c r="F36" s="190"/>
      <c r="G36" s="189" t="s">
        <v>15</v>
      </c>
      <c r="H36" s="167">
        <f>'BOQ 25พ.ย.2565'!K188</f>
        <v>0</v>
      </c>
    </row>
    <row r="37" spans="2:11" ht="21.75" customHeight="1">
      <c r="B37" s="158"/>
      <c r="C37" s="159" t="s">
        <v>379</v>
      </c>
      <c r="D37" s="188"/>
      <c r="E37" s="191"/>
      <c r="F37" s="192"/>
      <c r="G37" s="191"/>
      <c r="H37" s="167">
        <f>'BOQ 25พ.ย.2565'!K189</f>
        <v>0</v>
      </c>
    </row>
    <row r="38" spans="2:11" ht="21.75" customHeight="1">
      <c r="B38" s="155"/>
      <c r="C38" s="160"/>
      <c r="D38" s="193" t="s">
        <v>506</v>
      </c>
      <c r="E38" s="163">
        <f>'BOQ 25พ.ย.2565'!H572</f>
        <v>0</v>
      </c>
      <c r="F38" s="194">
        <f>'BOQ 25พ.ย.2565'!J572</f>
        <v>0</v>
      </c>
      <c r="G38" s="163">
        <f>SUM(E38:F38)</f>
        <v>0</v>
      </c>
      <c r="H38" s="167">
        <f>'BOQ 25พ.ย.2565'!K190</f>
        <v>0</v>
      </c>
    </row>
    <row r="39" spans="2:11" ht="21.75" customHeight="1">
      <c r="B39" s="155"/>
      <c r="C39" s="160"/>
      <c r="D39" s="193"/>
      <c r="E39" s="163"/>
      <c r="F39" s="194"/>
      <c r="G39" s="163"/>
      <c r="H39" s="167">
        <f>'BOQ 25พ.ย.2565'!K191</f>
        <v>0</v>
      </c>
    </row>
    <row r="40" spans="2:11" ht="21.75" customHeight="1">
      <c r="B40" s="195" t="s">
        <v>2</v>
      </c>
      <c r="C40" s="196" t="s">
        <v>2</v>
      </c>
      <c r="D40" s="197" t="s">
        <v>24</v>
      </c>
      <c r="E40" s="198">
        <f>SUM(E36:E38)</f>
        <v>0</v>
      </c>
      <c r="F40" s="199">
        <f>SUM(F36:F38)</f>
        <v>0</v>
      </c>
      <c r="G40" s="198">
        <f>E40+F40</f>
        <v>0</v>
      </c>
      <c r="H40" s="167">
        <f>'BOQ 25พ.ย.2565'!K192</f>
        <v>0</v>
      </c>
    </row>
    <row r="41" spans="2:11" ht="21.75" customHeight="1">
      <c r="B41" s="155"/>
      <c r="C41" s="159"/>
      <c r="D41" s="200"/>
      <c r="E41" s="191"/>
      <c r="F41" s="192"/>
      <c r="G41" s="191"/>
      <c r="H41" s="167">
        <f>'BOQ 25พ.ย.2565'!K193</f>
        <v>0</v>
      </c>
    </row>
    <row r="42" spans="2:11" ht="21.75" customHeight="1">
      <c r="B42" s="201">
        <v>3</v>
      </c>
      <c r="C42" s="202" t="s">
        <v>636</v>
      </c>
      <c r="D42" s="203"/>
      <c r="E42" s="204"/>
      <c r="F42" s="205"/>
      <c r="G42" s="206" t="s">
        <v>2</v>
      </c>
      <c r="H42" s="167">
        <f>'BOQ 25พ.ย.2565'!K194</f>
        <v>0</v>
      </c>
    </row>
    <row r="43" spans="2:11" ht="21.75" customHeight="1">
      <c r="B43" s="207"/>
      <c r="C43" s="203" t="s">
        <v>379</v>
      </c>
      <c r="D43" s="203"/>
      <c r="E43" s="204"/>
      <c r="F43" s="205"/>
      <c r="G43" s="206"/>
      <c r="H43" s="167">
        <f>'BOQ 25พ.ย.2565'!K195</f>
        <v>0</v>
      </c>
    </row>
    <row r="44" spans="2:11" ht="21.75" customHeight="1">
      <c r="B44" s="207" t="s">
        <v>2</v>
      </c>
      <c r="C44" s="208">
        <v>3.1</v>
      </c>
      <c r="D44" s="203" t="s">
        <v>380</v>
      </c>
      <c r="E44" s="204"/>
      <c r="F44" s="205"/>
      <c r="G44" s="206" t="s">
        <v>2</v>
      </c>
      <c r="H44" s="167">
        <f>'BOQ 25พ.ย.2565'!K196</f>
        <v>0</v>
      </c>
    </row>
    <row r="45" spans="2:11" ht="21.75" customHeight="1">
      <c r="B45" s="207" t="s">
        <v>2</v>
      </c>
      <c r="C45" s="208">
        <v>3.2</v>
      </c>
      <c r="D45" s="203" t="s">
        <v>381</v>
      </c>
      <c r="E45" s="204"/>
      <c r="F45" s="205"/>
      <c r="G45" s="206" t="s">
        <v>2</v>
      </c>
      <c r="H45" s="167">
        <f>'BOQ 25พ.ย.2565'!K197</f>
        <v>0</v>
      </c>
    </row>
    <row r="46" spans="2:11" ht="21.75" customHeight="1">
      <c r="B46" s="209"/>
      <c r="C46" s="210"/>
      <c r="D46" s="211"/>
      <c r="E46" s="212"/>
      <c r="F46" s="213"/>
      <c r="G46" s="214"/>
      <c r="H46" s="167">
        <f>'BOQ 25พ.ย.2565'!K198</f>
        <v>0</v>
      </c>
    </row>
    <row r="47" spans="2:11" ht="21.75" customHeight="1">
      <c r="B47" s="215" t="s">
        <v>2</v>
      </c>
      <c r="C47" s="216" t="s">
        <v>2</v>
      </c>
      <c r="D47" s="217" t="s">
        <v>382</v>
      </c>
      <c r="E47" s="218"/>
      <c r="F47" s="219">
        <f>SUM(F42:F46)</f>
        <v>0</v>
      </c>
      <c r="G47" s="219">
        <f>SUM(G42:G46)</f>
        <v>0</v>
      </c>
      <c r="H47" s="167">
        <f>'BOQ 25พ.ย.2565'!K199</f>
        <v>0</v>
      </c>
    </row>
    <row r="48" spans="2:11" s="221" customFormat="1" ht="21.75" customHeight="1">
      <c r="B48" s="220"/>
      <c r="C48" s="1219" t="s">
        <v>25</v>
      </c>
      <c r="D48" s="1220"/>
      <c r="E48" s="181">
        <f>E34+E40+E47</f>
        <v>0</v>
      </c>
      <c r="F48" s="181">
        <f>F34+F40+F47</f>
        <v>0</v>
      </c>
      <c r="G48" s="181">
        <f>G34+G40+G47</f>
        <v>0</v>
      </c>
      <c r="H48" s="167">
        <f>'BOQ 25พ.ย.2565'!K200</f>
        <v>0</v>
      </c>
    </row>
    <row r="49" spans="2:8" ht="21.75" customHeight="1">
      <c r="B49" s="155"/>
      <c r="C49" s="159"/>
      <c r="D49" s="200"/>
      <c r="E49" s="191"/>
      <c r="F49" s="192"/>
      <c r="G49" s="191"/>
      <c r="H49" s="167">
        <f>'BOQ 25พ.ย.2565'!K201</f>
        <v>0</v>
      </c>
    </row>
    <row r="50" spans="2:8" ht="21.75" customHeight="1">
      <c r="B50" s="222"/>
      <c r="C50" s="1211" t="s">
        <v>383</v>
      </c>
      <c r="D50" s="1221"/>
      <c r="E50" s="223"/>
      <c r="F50" s="224"/>
      <c r="G50" s="225"/>
      <c r="H50" s="167">
        <f>'BOQ 25พ.ย.2565'!K202</f>
        <v>0</v>
      </c>
    </row>
    <row r="51" spans="2:8" ht="21.75" customHeight="1">
      <c r="B51" s="226"/>
      <c r="C51" s="1222" t="s">
        <v>384</v>
      </c>
      <c r="D51" s="1223"/>
      <c r="E51" s="227"/>
      <c r="F51" s="228"/>
      <c r="G51" s="229"/>
      <c r="H51" s="167">
        <f>'BOQ 25พ.ย.2565'!K203</f>
        <v>0</v>
      </c>
    </row>
    <row r="52" spans="2:8" ht="21.75" customHeight="1">
      <c r="B52" s="207" t="s">
        <v>2</v>
      </c>
      <c r="C52" s="203">
        <v>1</v>
      </c>
      <c r="D52" s="203" t="s">
        <v>385</v>
      </c>
      <c r="E52" s="163">
        <f>'BOQ 25พ.ย.2565'!H603</f>
        <v>0</v>
      </c>
      <c r="F52" s="194">
        <f>'BOQ 25พ.ย.2565'!J603</f>
        <v>0</v>
      </c>
      <c r="G52" s="163">
        <f t="shared" ref="G52:G57" si="4">SUM(E52:F52)</f>
        <v>0</v>
      </c>
      <c r="H52" s="167">
        <f>'BOQ 25พ.ย.2565'!K204</f>
        <v>0</v>
      </c>
    </row>
    <row r="53" spans="2:8" ht="21.75" customHeight="1">
      <c r="B53" s="207" t="s">
        <v>2</v>
      </c>
      <c r="C53" s="208">
        <v>2</v>
      </c>
      <c r="D53" s="203" t="s">
        <v>386</v>
      </c>
      <c r="E53" s="163">
        <f>'BOQ 25พ.ย.2565'!H616</f>
        <v>0</v>
      </c>
      <c r="F53" s="194">
        <f>'BOQ 25พ.ย.2565'!J604</f>
        <v>0</v>
      </c>
      <c r="G53" s="163">
        <f t="shared" si="4"/>
        <v>0</v>
      </c>
      <c r="H53" s="167">
        <f>'BOQ 25พ.ย.2565'!K205</f>
        <v>0</v>
      </c>
    </row>
    <row r="54" spans="2:8" ht="21.75" customHeight="1">
      <c r="B54" s="230"/>
      <c r="C54" s="231">
        <v>3</v>
      </c>
      <c r="D54" s="232" t="s">
        <v>648</v>
      </c>
      <c r="E54" s="163">
        <f>'BOQ 25พ.ย.2565'!H620</f>
        <v>0</v>
      </c>
      <c r="F54" s="194">
        <f>'BOQ 25พ.ย.2565'!J620</f>
        <v>0</v>
      </c>
      <c r="G54" s="163">
        <f t="shared" si="4"/>
        <v>0</v>
      </c>
      <c r="H54" s="167">
        <f>'BOQ 25พ.ย.2565'!K206</f>
        <v>0</v>
      </c>
    </row>
    <row r="55" spans="2:8" ht="21.75" customHeight="1">
      <c r="B55" s="207" t="s">
        <v>2</v>
      </c>
      <c r="C55" s="208">
        <v>4</v>
      </c>
      <c r="D55" s="203" t="s">
        <v>387</v>
      </c>
      <c r="E55" s="163">
        <f>'BOQ 25พ.ย.2565'!H634</f>
        <v>0</v>
      </c>
      <c r="F55" s="194">
        <f>'BOQ 25พ.ย.2565'!J634</f>
        <v>0</v>
      </c>
      <c r="G55" s="163">
        <f t="shared" si="4"/>
        <v>0</v>
      </c>
      <c r="H55" s="167">
        <f>'BOQ 25พ.ย.2565'!K207</f>
        <v>0</v>
      </c>
    </row>
    <row r="56" spans="2:8" ht="21.75" customHeight="1">
      <c r="B56" s="207" t="s">
        <v>2</v>
      </c>
      <c r="C56" s="208">
        <v>5</v>
      </c>
      <c r="D56" s="203" t="s">
        <v>395</v>
      </c>
      <c r="E56" s="163">
        <f>'BOQ 25พ.ย.2565'!H649</f>
        <v>0</v>
      </c>
      <c r="F56" s="194">
        <f>'BOQ 25พ.ย.2565'!J649</f>
        <v>0</v>
      </c>
      <c r="G56" s="163">
        <f t="shared" si="4"/>
        <v>0</v>
      </c>
      <c r="H56" s="167">
        <f>'BOQ 25พ.ย.2565'!K208</f>
        <v>0</v>
      </c>
    </row>
    <row r="57" spans="2:8" ht="21.75" customHeight="1">
      <c r="B57" s="230"/>
      <c r="C57" s="231">
        <v>6</v>
      </c>
      <c r="D57" s="232" t="s">
        <v>577</v>
      </c>
      <c r="E57" s="163">
        <f>'BOQ 25พ.ย.2565'!H649</f>
        <v>0</v>
      </c>
      <c r="F57" s="194">
        <f>'BOQ 25พ.ย.2565'!J639</f>
        <v>0</v>
      </c>
      <c r="G57" s="163">
        <f t="shared" si="4"/>
        <v>0</v>
      </c>
      <c r="H57" s="167">
        <f>'BOQ 25พ.ย.2565'!K209</f>
        <v>0</v>
      </c>
    </row>
    <row r="58" spans="2:8" ht="21.75" customHeight="1">
      <c r="B58" s="233"/>
      <c r="C58" s="231">
        <v>7</v>
      </c>
      <c r="D58" s="232" t="s">
        <v>552</v>
      </c>
      <c r="E58" s="163">
        <f>'BOQ 25พ.ย.2565'!H653</f>
        <v>0</v>
      </c>
      <c r="F58" s="194">
        <f>'BOQ 25พ.ย.2565'!J653</f>
        <v>0</v>
      </c>
      <c r="G58" s="163">
        <f t="shared" ref="G58" si="5">SUM(E58:F58)</f>
        <v>0</v>
      </c>
      <c r="H58" s="167">
        <f>'BOQ 25พ.ย.2565'!K210</f>
        <v>0</v>
      </c>
    </row>
    <row r="59" spans="2:8" ht="21.75" customHeight="1">
      <c r="B59" s="220"/>
      <c r="C59" s="1219" t="s">
        <v>26</v>
      </c>
      <c r="D59" s="1220"/>
      <c r="E59" s="181">
        <f>SUM(E52:E58)</f>
        <v>0</v>
      </c>
      <c r="F59" s="234">
        <f>SUM(F52:F58)</f>
        <v>0</v>
      </c>
      <c r="G59" s="181">
        <f>E59+F59</f>
        <v>0</v>
      </c>
      <c r="H59" s="167">
        <f>'BOQ 25พ.ย.2565'!K211</f>
        <v>0</v>
      </c>
    </row>
    <row r="60" spans="2:8" ht="21.75" customHeight="1">
      <c r="B60" s="222"/>
      <c r="C60" s="1211" t="s">
        <v>398</v>
      </c>
      <c r="D60" s="1212"/>
      <c r="E60" s="223"/>
      <c r="F60" s="235"/>
      <c r="G60" s="225"/>
      <c r="H60" s="167">
        <f>'BOQ 25พ.ย.2565'!K212</f>
        <v>0</v>
      </c>
    </row>
    <row r="61" spans="2:8" ht="21.75" customHeight="1">
      <c r="B61" s="226"/>
      <c r="C61" s="1213" t="s">
        <v>637</v>
      </c>
      <c r="D61" s="1214"/>
      <c r="E61" s="227"/>
      <c r="F61" s="236"/>
      <c r="G61" s="229"/>
      <c r="H61" s="167">
        <f>'BOQ 25พ.ย.2565'!K215</f>
        <v>0</v>
      </c>
    </row>
    <row r="62" spans="2:8" ht="21.75" customHeight="1">
      <c r="B62" s="207" t="s">
        <v>2</v>
      </c>
      <c r="C62" s="203">
        <v>3.1</v>
      </c>
      <c r="D62" s="315" t="s">
        <v>399</v>
      </c>
      <c r="E62" s="163">
        <f>'BOQ 25พ.ย.2565'!H664</f>
        <v>0</v>
      </c>
      <c r="F62" s="194">
        <f>'BOQ 25พ.ย.2565'!J664</f>
        <v>0</v>
      </c>
      <c r="G62" s="163">
        <f>SUM(E62:F62)</f>
        <v>0</v>
      </c>
      <c r="H62" s="167">
        <f>'BOQ 25พ.ย.2565'!K216</f>
        <v>0</v>
      </c>
    </row>
    <row r="63" spans="2:8" ht="21.75" customHeight="1">
      <c r="B63" s="207"/>
      <c r="C63" s="208"/>
      <c r="D63" s="203"/>
      <c r="E63" s="204"/>
      <c r="F63" s="237"/>
      <c r="G63" s="206"/>
      <c r="H63" s="167">
        <f>'BOQ 25พ.ย.2565'!K217</f>
        <v>0</v>
      </c>
    </row>
    <row r="64" spans="2:8" ht="21.75" customHeight="1">
      <c r="B64" s="233"/>
      <c r="C64" s="211"/>
      <c r="D64" s="211"/>
      <c r="E64" s="212"/>
      <c r="F64" s="238"/>
      <c r="G64" s="214"/>
      <c r="H64" s="167">
        <f>'BOQ 25พ.ย.2565'!K218</f>
        <v>0</v>
      </c>
    </row>
    <row r="65" spans="2:8" ht="21.75" customHeight="1">
      <c r="B65" s="239"/>
      <c r="C65" s="1215" t="s">
        <v>400</v>
      </c>
      <c r="D65" s="1216"/>
      <c r="E65" s="181">
        <f>SUM(E62:E63)</f>
        <v>0</v>
      </c>
      <c r="F65" s="234">
        <f>SUM(F62:F63)</f>
        <v>0</v>
      </c>
      <c r="G65" s="181">
        <f>E65+F65</f>
        <v>0</v>
      </c>
      <c r="H65" s="167">
        <f>'BOQ 25พ.ย.2565'!K219</f>
        <v>0</v>
      </c>
    </row>
  </sheetData>
  <mergeCells count="15">
    <mergeCell ref="C6:D6"/>
    <mergeCell ref="B1:G1"/>
    <mergeCell ref="B4:B5"/>
    <mergeCell ref="C4:D5"/>
    <mergeCell ref="E4:F4"/>
    <mergeCell ref="G4:G5"/>
    <mergeCell ref="D2:E2"/>
    <mergeCell ref="C60:D60"/>
    <mergeCell ref="C61:D61"/>
    <mergeCell ref="C65:D65"/>
    <mergeCell ref="C7:D7"/>
    <mergeCell ref="C48:D48"/>
    <mergeCell ref="C50:D50"/>
    <mergeCell ref="C51:D51"/>
    <mergeCell ref="C59:D59"/>
  </mergeCells>
  <pageMargins left="0.11811023622047245" right="0.11811023622047245" top="0.62992125984251968" bottom="0.39370078740157483" header="0.15748031496062992" footer="0.35433070866141736"/>
  <pageSetup paperSize="9" orientation="portrait" horizontalDpi="4294967294" r:id="rId1"/>
  <headerFooter alignWithMargins="0">
    <oddHeader xml:space="preserve">&amp;R&amp;"Angsana New,ธรรมดา"&amp;12แบบ ปร4  
แผ่นที่  &amp;P /3&amp;"AngsanaUPC,ธรรมดา"&amp;14  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99FF"/>
    <pageSetUpPr fitToPage="1"/>
  </sheetPr>
  <dimension ref="B1:U688"/>
  <sheetViews>
    <sheetView showGridLines="0" zoomScale="107" zoomScaleNormal="107" zoomScaleSheetLayoutView="77" workbookViewId="0">
      <pane ySplit="10" topLeftCell="A11" activePane="bottomLeft" state="frozen"/>
      <selection pane="bottomLeft" activeCell="G24" sqref="G24:Y686"/>
    </sheetView>
  </sheetViews>
  <sheetFormatPr defaultColWidth="9" defaultRowHeight="18.75"/>
  <cols>
    <col min="1" max="1" width="7.5" style="317" customWidth="1"/>
    <col min="2" max="2" width="6.33203125" style="1151" customWidth="1"/>
    <col min="3" max="3" width="11" style="317" customWidth="1"/>
    <col min="4" max="4" width="83" style="317" customWidth="1"/>
    <col min="5" max="5" width="9.33203125" style="317" customWidth="1"/>
    <col min="6" max="6" width="13.83203125" style="1152" customWidth="1"/>
    <col min="7" max="7" width="16.5" style="1153" customWidth="1"/>
    <col min="8" max="8" width="21" style="1153" customWidth="1"/>
    <col min="9" max="9" width="14.1640625" style="1153" customWidth="1"/>
    <col min="10" max="11" width="22.33203125" style="1153" customWidth="1"/>
    <col min="12" max="12" width="19.5" style="317" customWidth="1"/>
    <col min="13" max="13" width="19" style="317" customWidth="1"/>
    <col min="14" max="14" width="12" style="317" customWidth="1"/>
    <col min="15" max="15" width="23" style="317" customWidth="1"/>
    <col min="16" max="16" width="15.5" style="317" customWidth="1"/>
    <col min="17" max="17" width="18.6640625" style="317" customWidth="1"/>
    <col min="18" max="18" width="24.33203125" style="317" customWidth="1"/>
    <col min="19" max="19" width="18.33203125" style="317" customWidth="1"/>
    <col min="20" max="20" width="13.83203125" style="317" customWidth="1"/>
    <col min="21" max="21" width="15.1640625" style="317" customWidth="1"/>
    <col min="22" max="16384" width="9" style="317"/>
  </cols>
  <sheetData>
    <row r="1" spans="2:15" ht="30" customHeight="1">
      <c r="B1" s="1241" t="s">
        <v>89</v>
      </c>
      <c r="C1" s="1241"/>
      <c r="D1" s="1241"/>
      <c r="E1" s="1241"/>
      <c r="F1" s="1241"/>
      <c r="G1" s="1241"/>
      <c r="H1" s="1241"/>
      <c r="I1" s="1241"/>
      <c r="J1" s="1241"/>
      <c r="K1" s="1241"/>
    </row>
    <row r="2" spans="2:15" ht="21.75" customHeight="1">
      <c r="B2" s="318" t="s">
        <v>17</v>
      </c>
      <c r="C2" s="319"/>
      <c r="D2" s="1258" t="s">
        <v>694</v>
      </c>
      <c r="E2" s="1259"/>
      <c r="F2" s="1259"/>
      <c r="G2" s="1259"/>
      <c r="H2" s="1259"/>
      <c r="I2" s="1260"/>
      <c r="J2" s="320" t="s">
        <v>85</v>
      </c>
      <c r="K2" s="321"/>
      <c r="L2" s="322"/>
      <c r="M2" s="323"/>
    </row>
    <row r="3" spans="2:15" ht="21.75" customHeight="1">
      <c r="B3" s="324"/>
      <c r="C3" s="325"/>
      <c r="D3" s="1261"/>
      <c r="E3" s="1262"/>
      <c r="F3" s="1262"/>
      <c r="G3" s="1262"/>
      <c r="H3" s="1262"/>
      <c r="I3" s="1263"/>
      <c r="J3" s="326"/>
      <c r="K3" s="327"/>
      <c r="L3" s="328"/>
      <c r="M3" s="329"/>
    </row>
    <row r="4" spans="2:15" ht="21.75" customHeight="1">
      <c r="B4" s="330" t="s">
        <v>18</v>
      </c>
      <c r="C4" s="331"/>
      <c r="D4" s="332" t="s">
        <v>212</v>
      </c>
      <c r="E4" s="333"/>
      <c r="F4" s="334"/>
      <c r="G4" s="332"/>
      <c r="H4" s="335"/>
      <c r="I4" s="332"/>
      <c r="J4" s="336" t="s">
        <v>5</v>
      </c>
      <c r="K4" s="337"/>
      <c r="L4" s="328"/>
      <c r="M4" s="329"/>
    </row>
    <row r="5" spans="2:15" ht="21.75" customHeight="1">
      <c r="B5" s="330" t="s">
        <v>80</v>
      </c>
      <c r="C5" s="331"/>
      <c r="D5" s="332" t="s">
        <v>375</v>
      </c>
      <c r="E5" s="338" t="s">
        <v>651</v>
      </c>
      <c r="F5" s="334"/>
      <c r="G5" s="339"/>
      <c r="H5" s="335"/>
      <c r="I5" s="340"/>
      <c r="J5" s="341" t="s">
        <v>16</v>
      </c>
      <c r="K5" s="342" t="s">
        <v>1</v>
      </c>
      <c r="L5" s="328"/>
      <c r="M5" s="329"/>
    </row>
    <row r="6" spans="2:15" ht="21.75" customHeight="1">
      <c r="B6" s="330" t="s">
        <v>81</v>
      </c>
      <c r="C6" s="331"/>
      <c r="D6" s="343"/>
      <c r="E6" s="338" t="s">
        <v>82</v>
      </c>
      <c r="F6" s="334"/>
      <c r="G6" s="339"/>
      <c r="H6" s="335"/>
      <c r="I6" s="333"/>
      <c r="J6" s="344" t="s">
        <v>83</v>
      </c>
      <c r="K6" s="345" t="s">
        <v>84</v>
      </c>
      <c r="L6" s="328"/>
      <c r="M6" s="329"/>
    </row>
    <row r="7" spans="2:15" ht="21" customHeight="1">
      <c r="B7" s="346" t="s">
        <v>79</v>
      </c>
      <c r="C7" s="347"/>
      <c r="D7" s="348" t="s">
        <v>439</v>
      </c>
      <c r="E7" s="338" t="s">
        <v>376</v>
      </c>
      <c r="F7" s="349"/>
      <c r="G7" s="350" t="s">
        <v>720</v>
      </c>
      <c r="H7" s="351"/>
      <c r="I7" s="352"/>
      <c r="J7" s="353"/>
      <c r="K7" s="354"/>
      <c r="L7" s="355"/>
      <c r="M7" s="356"/>
    </row>
    <row r="8" spans="2:15" ht="7.15" hidden="1" customHeight="1">
      <c r="B8" s="357"/>
      <c r="C8" s="328"/>
      <c r="D8" s="358"/>
      <c r="E8" s="328"/>
      <c r="F8" s="359"/>
      <c r="G8" s="360"/>
      <c r="H8" s="361"/>
      <c r="I8" s="362"/>
      <c r="J8" s="360"/>
      <c r="K8" s="363"/>
      <c r="L8" s="328"/>
      <c r="M8" s="329"/>
    </row>
    <row r="9" spans="2:15" ht="21" customHeight="1">
      <c r="B9" s="1242" t="s">
        <v>6</v>
      </c>
      <c r="C9" s="1244" t="s">
        <v>3</v>
      </c>
      <c r="D9" s="1245"/>
      <c r="E9" s="1242" t="s">
        <v>7</v>
      </c>
      <c r="F9" s="1242" t="s">
        <v>8</v>
      </c>
      <c r="G9" s="364" t="s">
        <v>9</v>
      </c>
      <c r="H9" s="364"/>
      <c r="I9" s="364" t="s">
        <v>10</v>
      </c>
      <c r="J9" s="364"/>
      <c r="K9" s="1248" t="s">
        <v>11</v>
      </c>
      <c r="L9" s="329"/>
      <c r="M9" s="329"/>
    </row>
    <row r="10" spans="2:15" ht="21" customHeight="1">
      <c r="B10" s="1243"/>
      <c r="C10" s="1246"/>
      <c r="D10" s="1247"/>
      <c r="E10" s="1243"/>
      <c r="F10" s="1243"/>
      <c r="G10" s="365" t="s">
        <v>12</v>
      </c>
      <c r="H10" s="365" t="s">
        <v>13</v>
      </c>
      <c r="I10" s="365" t="s">
        <v>12</v>
      </c>
      <c r="J10" s="365" t="s">
        <v>14</v>
      </c>
      <c r="K10" s="1249"/>
      <c r="L10" s="329"/>
      <c r="M10" s="329"/>
      <c r="O10" s="328"/>
    </row>
    <row r="11" spans="2:15" ht="21" customHeight="1">
      <c r="B11" s="366"/>
      <c r="C11" s="367"/>
      <c r="D11" s="368"/>
      <c r="E11" s="369"/>
      <c r="F11" s="370"/>
      <c r="G11" s="371"/>
      <c r="H11" s="372"/>
      <c r="I11" s="373"/>
      <c r="J11" s="372"/>
      <c r="K11" s="374"/>
      <c r="L11" s="329"/>
      <c r="M11" s="329"/>
    </row>
    <row r="12" spans="2:15" ht="21" customHeight="1">
      <c r="B12" s="375"/>
      <c r="C12" s="1250" t="s">
        <v>298</v>
      </c>
      <c r="D12" s="1251"/>
      <c r="E12" s="376"/>
      <c r="F12" s="377"/>
      <c r="G12" s="378"/>
      <c r="H12" s="379"/>
      <c r="I12" s="380"/>
      <c r="J12" s="379"/>
      <c r="K12" s="381"/>
      <c r="L12" s="329"/>
      <c r="M12" s="329"/>
    </row>
    <row r="13" spans="2:15" ht="21" customHeight="1">
      <c r="B13" s="375"/>
      <c r="C13" s="382" t="s">
        <v>67</v>
      </c>
      <c r="D13" s="383"/>
      <c r="E13" s="376"/>
      <c r="F13" s="377"/>
      <c r="G13" s="378"/>
      <c r="H13" s="379"/>
      <c r="I13" s="380"/>
      <c r="J13" s="379"/>
      <c r="K13" s="381"/>
      <c r="L13" s="329"/>
      <c r="M13" s="329"/>
    </row>
    <row r="14" spans="2:15" ht="21" customHeight="1">
      <c r="B14" s="375">
        <v>1.1000000000000001</v>
      </c>
      <c r="C14" s="382" t="s">
        <v>213</v>
      </c>
      <c r="D14" s="383"/>
      <c r="E14" s="376"/>
      <c r="F14" s="377"/>
      <c r="G14" s="378"/>
      <c r="H14" s="379"/>
      <c r="I14" s="380"/>
      <c r="J14" s="379"/>
      <c r="K14" s="381"/>
      <c r="L14" s="329"/>
      <c r="M14" s="329"/>
    </row>
    <row r="15" spans="2:15" ht="21" customHeight="1">
      <c r="B15" s="384"/>
      <c r="C15" s="385"/>
      <c r="D15" s="386"/>
      <c r="E15" s="387"/>
      <c r="F15" s="388"/>
      <c r="G15" s="389"/>
      <c r="H15" s="390"/>
      <c r="I15" s="391"/>
      <c r="J15" s="390"/>
      <c r="K15" s="392"/>
      <c r="L15" s="329"/>
      <c r="M15" s="329"/>
    </row>
    <row r="16" spans="2:15" ht="21" customHeight="1">
      <c r="B16" s="393"/>
      <c r="C16" s="1252" t="s">
        <v>416</v>
      </c>
      <c r="D16" s="1253"/>
      <c r="E16" s="393"/>
      <c r="F16" s="394"/>
      <c r="G16" s="395"/>
      <c r="H16" s="396">
        <f>SUM(H15:H15)</f>
        <v>0</v>
      </c>
      <c r="I16" s="397"/>
      <c r="J16" s="396">
        <f>SUM(J15:J15)</f>
        <v>0</v>
      </c>
      <c r="K16" s="396">
        <f>H16+J16</f>
        <v>0</v>
      </c>
      <c r="L16" s="398"/>
      <c r="M16" s="398"/>
    </row>
    <row r="17" spans="2:16" ht="21" customHeight="1">
      <c r="B17" s="375"/>
      <c r="C17" s="382" t="s">
        <v>655</v>
      </c>
      <c r="D17" s="383"/>
      <c r="E17" s="376"/>
      <c r="F17" s="377"/>
      <c r="G17" s="378"/>
      <c r="H17" s="399"/>
      <c r="I17" s="380"/>
      <c r="J17" s="379"/>
      <c r="K17" s="381"/>
      <c r="L17" s="400"/>
      <c r="M17" s="400"/>
    </row>
    <row r="18" spans="2:16" ht="21" customHeight="1">
      <c r="B18" s="401"/>
      <c r="C18" s="402"/>
      <c r="D18" s="403"/>
      <c r="E18" s="404"/>
      <c r="F18" s="405"/>
      <c r="G18" s="406"/>
      <c r="H18" s="407"/>
      <c r="I18" s="408"/>
      <c r="J18" s="409"/>
      <c r="K18" s="410"/>
      <c r="L18" s="400"/>
      <c r="M18" s="400"/>
    </row>
    <row r="19" spans="2:16" ht="21" customHeight="1">
      <c r="B19" s="393"/>
      <c r="C19" s="1252" t="s">
        <v>656</v>
      </c>
      <c r="D19" s="1253"/>
      <c r="E19" s="393"/>
      <c r="F19" s="394"/>
      <c r="G19" s="395"/>
      <c r="H19" s="396">
        <f>SUM(H18:H18)</f>
        <v>0</v>
      </c>
      <c r="I19" s="397"/>
      <c r="J19" s="396">
        <f>SUM(J18:J18)</f>
        <v>0</v>
      </c>
      <c r="K19" s="396">
        <f>SUM(K18:K18)</f>
        <v>0</v>
      </c>
      <c r="L19" s="411">
        <f>(H19+J19)</f>
        <v>0</v>
      </c>
      <c r="M19" s="412"/>
      <c r="N19" s="413"/>
      <c r="O19" s="413"/>
      <c r="P19" s="413"/>
    </row>
    <row r="20" spans="2:16" ht="21" customHeight="1">
      <c r="B20" s="375"/>
      <c r="C20" s="382"/>
      <c r="D20" s="383"/>
      <c r="E20" s="376"/>
      <c r="F20" s="377"/>
      <c r="G20" s="378"/>
      <c r="H20" s="399"/>
      <c r="I20" s="380"/>
      <c r="J20" s="379"/>
      <c r="K20" s="381"/>
      <c r="L20" s="381"/>
      <c r="M20" s="381"/>
      <c r="N20" s="414"/>
      <c r="O20" s="414"/>
      <c r="P20" s="413"/>
    </row>
    <row r="21" spans="2:16" ht="21" customHeight="1">
      <c r="B21" s="415">
        <v>1.2</v>
      </c>
      <c r="C21" s="416" t="s">
        <v>20</v>
      </c>
      <c r="D21" s="417"/>
      <c r="E21" s="415"/>
      <c r="F21" s="418"/>
      <c r="G21" s="419"/>
      <c r="H21" s="420"/>
      <c r="I21" s="421"/>
      <c r="J21" s="420"/>
      <c r="K21" s="422"/>
      <c r="L21" s="422"/>
      <c r="M21" s="422"/>
      <c r="N21" s="329"/>
    </row>
    <row r="22" spans="2:16" ht="21" customHeight="1">
      <c r="B22" s="415"/>
      <c r="C22" s="416" t="s">
        <v>481</v>
      </c>
      <c r="D22" s="417"/>
      <c r="E22" s="415"/>
      <c r="F22" s="423"/>
      <c r="G22" s="424"/>
      <c r="H22" s="425"/>
      <c r="I22" s="426"/>
      <c r="J22" s="425"/>
      <c r="K22" s="427"/>
      <c r="L22" s="422"/>
      <c r="M22" s="422"/>
      <c r="N22" s="329"/>
    </row>
    <row r="23" spans="2:16" ht="21" customHeight="1">
      <c r="B23" s="428"/>
      <c r="C23" s="333" t="s">
        <v>314</v>
      </c>
      <c r="D23" s="429"/>
      <c r="E23" s="430"/>
      <c r="F23" s="431"/>
      <c r="G23" s="432"/>
      <c r="H23" s="433"/>
      <c r="I23" s="434"/>
      <c r="J23" s="433"/>
      <c r="K23" s="435"/>
      <c r="L23" s="400"/>
      <c r="M23" s="436"/>
      <c r="N23" s="329"/>
    </row>
    <row r="24" spans="2:16" ht="21" customHeight="1">
      <c r="B24" s="428"/>
      <c r="C24" s="333" t="s">
        <v>421</v>
      </c>
      <c r="D24" s="429"/>
      <c r="E24" s="430" t="s">
        <v>1</v>
      </c>
      <c r="F24" s="431">
        <v>300</v>
      </c>
      <c r="G24" s="432"/>
      <c r="H24" s="433"/>
      <c r="I24" s="434"/>
      <c r="J24" s="433"/>
      <c r="K24" s="435"/>
      <c r="L24" s="437"/>
      <c r="M24" s="438"/>
      <c r="N24" s="329"/>
    </row>
    <row r="25" spans="2:16" ht="21" customHeight="1">
      <c r="B25" s="428"/>
      <c r="C25" s="333" t="s">
        <v>422</v>
      </c>
      <c r="D25" s="429"/>
      <c r="E25" s="430" t="s">
        <v>1</v>
      </c>
      <c r="F25" s="431">
        <v>1200</v>
      </c>
      <c r="G25" s="432"/>
      <c r="H25" s="433"/>
      <c r="I25" s="434"/>
      <c r="J25" s="433"/>
      <c r="K25" s="435"/>
      <c r="L25" s="437"/>
      <c r="M25" s="438"/>
      <c r="N25" s="329"/>
    </row>
    <row r="26" spans="2:16" ht="21" customHeight="1">
      <c r="B26" s="428"/>
      <c r="C26" s="333" t="s">
        <v>423</v>
      </c>
      <c r="D26" s="429"/>
      <c r="E26" s="430" t="s">
        <v>1</v>
      </c>
      <c r="F26" s="431">
        <v>300</v>
      </c>
      <c r="G26" s="432"/>
      <c r="H26" s="433"/>
      <c r="I26" s="434"/>
      <c r="J26" s="433"/>
      <c r="K26" s="435"/>
      <c r="L26" s="437"/>
      <c r="M26" s="438"/>
      <c r="N26" s="329"/>
    </row>
    <row r="27" spans="2:16" ht="21" customHeight="1">
      <c r="B27" s="428"/>
      <c r="C27" s="333" t="s">
        <v>424</v>
      </c>
      <c r="D27" s="429"/>
      <c r="E27" s="428" t="s">
        <v>94</v>
      </c>
      <c r="F27" s="431">
        <v>25</v>
      </c>
      <c r="G27" s="432"/>
      <c r="H27" s="433"/>
      <c r="I27" s="434"/>
      <c r="J27" s="433"/>
      <c r="K27" s="435"/>
      <c r="L27" s="437"/>
      <c r="M27" s="438"/>
      <c r="N27" s="329"/>
    </row>
    <row r="28" spans="2:16" ht="21" customHeight="1">
      <c r="B28" s="428"/>
      <c r="C28" s="333" t="s">
        <v>425</v>
      </c>
      <c r="D28" s="429"/>
      <c r="E28" s="428" t="s">
        <v>94</v>
      </c>
      <c r="F28" s="431">
        <f>95+139</f>
        <v>234</v>
      </c>
      <c r="G28" s="432"/>
      <c r="H28" s="433"/>
      <c r="I28" s="434"/>
      <c r="J28" s="433"/>
      <c r="K28" s="435"/>
      <c r="L28" s="437"/>
      <c r="M28" s="438"/>
      <c r="N28" s="329"/>
    </row>
    <row r="29" spans="2:16" ht="21" customHeight="1">
      <c r="B29" s="428"/>
      <c r="C29" s="333" t="s">
        <v>426</v>
      </c>
      <c r="D29" s="429"/>
      <c r="E29" s="428" t="s">
        <v>94</v>
      </c>
      <c r="F29" s="431">
        <v>70</v>
      </c>
      <c r="G29" s="432"/>
      <c r="H29" s="433"/>
      <c r="I29" s="434"/>
      <c r="J29" s="433"/>
      <c r="K29" s="435"/>
      <c r="L29" s="437"/>
      <c r="M29" s="438"/>
      <c r="N29" s="329"/>
    </row>
    <row r="30" spans="2:16" ht="21" customHeight="1">
      <c r="B30" s="387"/>
      <c r="C30" s="439"/>
      <c r="D30" s="440"/>
      <c r="E30" s="441"/>
      <c r="F30" s="442"/>
      <c r="G30" s="443"/>
      <c r="H30" s="444"/>
      <c r="I30" s="445"/>
      <c r="J30" s="444"/>
      <c r="K30" s="446"/>
      <c r="L30" s="447"/>
      <c r="M30" s="438"/>
      <c r="N30" s="329"/>
    </row>
    <row r="31" spans="2:16" ht="21" customHeight="1">
      <c r="B31" s="393"/>
      <c r="C31" s="1252" t="s">
        <v>569</v>
      </c>
      <c r="D31" s="1253"/>
      <c r="E31" s="393"/>
      <c r="F31" s="394"/>
      <c r="G31" s="395"/>
      <c r="H31" s="396"/>
      <c r="I31" s="397"/>
      <c r="J31" s="396"/>
      <c r="K31" s="396"/>
      <c r="L31" s="448"/>
      <c r="M31" s="449"/>
      <c r="N31" s="329"/>
    </row>
    <row r="32" spans="2:16" ht="21" customHeight="1">
      <c r="B32" s="376"/>
      <c r="C32" s="450" t="s">
        <v>70</v>
      </c>
      <c r="D32" s="451"/>
      <c r="E32" s="376"/>
      <c r="F32" s="452"/>
      <c r="G32" s="453"/>
      <c r="H32" s="454"/>
      <c r="I32" s="455"/>
      <c r="J32" s="456"/>
      <c r="K32" s="457"/>
      <c r="L32" s="400"/>
      <c r="M32" s="436"/>
      <c r="N32" s="329"/>
    </row>
    <row r="33" spans="2:16" ht="21" customHeight="1">
      <c r="B33" s="428">
        <v>1</v>
      </c>
      <c r="C33" s="458" t="s">
        <v>214</v>
      </c>
      <c r="D33" s="429" t="s">
        <v>487</v>
      </c>
      <c r="E33" s="428" t="s">
        <v>1</v>
      </c>
      <c r="F33" s="465">
        <v>1613</v>
      </c>
      <c r="G33" s="466"/>
      <c r="H33" s="437"/>
      <c r="I33" s="434"/>
      <c r="J33" s="433"/>
      <c r="K33" s="435"/>
      <c r="L33" s="460"/>
      <c r="M33" s="438"/>
      <c r="N33" s="329"/>
      <c r="O33" s="1154"/>
    </row>
    <row r="34" spans="2:16" ht="21" customHeight="1">
      <c r="B34" s="428">
        <v>2</v>
      </c>
      <c r="C34" s="458" t="s">
        <v>215</v>
      </c>
      <c r="D34" s="429" t="s">
        <v>488</v>
      </c>
      <c r="E34" s="428" t="s">
        <v>1</v>
      </c>
      <c r="F34" s="465">
        <v>160</v>
      </c>
      <c r="G34" s="466"/>
      <c r="H34" s="437"/>
      <c r="I34" s="434"/>
      <c r="J34" s="433"/>
      <c r="K34" s="435"/>
      <c r="L34" s="460"/>
      <c r="M34" s="438"/>
      <c r="N34" s="461"/>
      <c r="O34" s="1154"/>
      <c r="P34" s="413"/>
    </row>
    <row r="35" spans="2:16" ht="21" customHeight="1">
      <c r="B35" s="428">
        <v>3</v>
      </c>
      <c r="C35" s="458" t="s">
        <v>216</v>
      </c>
      <c r="D35" s="429" t="s">
        <v>570</v>
      </c>
      <c r="E35" s="428" t="s">
        <v>1</v>
      </c>
      <c r="F35" s="465">
        <v>218</v>
      </c>
      <c r="G35" s="466"/>
      <c r="H35" s="437"/>
      <c r="I35" s="434"/>
      <c r="J35" s="433"/>
      <c r="K35" s="435"/>
      <c r="L35" s="460"/>
      <c r="M35" s="438"/>
      <c r="N35" s="461"/>
      <c r="O35" s="1154"/>
      <c r="P35" s="413"/>
    </row>
    <row r="36" spans="2:16" ht="21" customHeight="1">
      <c r="B36" s="428"/>
      <c r="C36" s="458"/>
      <c r="D36" s="429" t="s">
        <v>719</v>
      </c>
      <c r="E36" s="428"/>
      <c r="F36" s="465"/>
      <c r="G36" s="466"/>
      <c r="H36" s="437"/>
      <c r="I36" s="434"/>
      <c r="J36" s="433"/>
      <c r="K36" s="435"/>
      <c r="L36" s="460"/>
      <c r="M36" s="438"/>
      <c r="N36" s="461"/>
      <c r="O36" s="414"/>
      <c r="P36" s="413"/>
    </row>
    <row r="37" spans="2:16" ht="21" customHeight="1">
      <c r="B37" s="428">
        <v>4</v>
      </c>
      <c r="C37" s="458" t="s">
        <v>217</v>
      </c>
      <c r="D37" s="429" t="s">
        <v>489</v>
      </c>
      <c r="E37" s="428" t="s">
        <v>1</v>
      </c>
      <c r="F37" s="465">
        <v>93</v>
      </c>
      <c r="G37" s="466"/>
      <c r="H37" s="437"/>
      <c r="I37" s="434"/>
      <c r="J37" s="433"/>
      <c r="K37" s="435"/>
      <c r="L37" s="460"/>
      <c r="M37" s="438"/>
      <c r="N37" s="461"/>
      <c r="O37" s="414"/>
      <c r="P37" s="413"/>
    </row>
    <row r="38" spans="2:16" ht="21" customHeight="1">
      <c r="B38" s="428">
        <v>5</v>
      </c>
      <c r="C38" s="462" t="s">
        <v>444</v>
      </c>
      <c r="D38" s="463" t="s">
        <v>445</v>
      </c>
      <c r="E38" s="464" t="s">
        <v>1</v>
      </c>
      <c r="F38" s="465">
        <f>1.5*66</f>
        <v>99</v>
      </c>
      <c r="G38" s="466"/>
      <c r="H38" s="437"/>
      <c r="I38" s="467"/>
      <c r="J38" s="468"/>
      <c r="K38" s="469"/>
      <c r="L38" s="460"/>
      <c r="M38" s="438"/>
      <c r="N38" s="329"/>
      <c r="O38" s="1154"/>
    </row>
    <row r="39" spans="2:16" ht="21" customHeight="1">
      <c r="B39" s="428"/>
      <c r="C39" s="458" t="s">
        <v>92</v>
      </c>
      <c r="D39" s="429" t="s">
        <v>299</v>
      </c>
      <c r="E39" s="428" t="s">
        <v>103</v>
      </c>
      <c r="F39" s="465">
        <v>503</v>
      </c>
      <c r="G39" s="466"/>
      <c r="H39" s="437"/>
      <c r="I39" s="434"/>
      <c r="J39" s="433"/>
      <c r="K39" s="435"/>
      <c r="L39" s="460"/>
      <c r="M39" s="438"/>
      <c r="N39" s="329"/>
    </row>
    <row r="40" spans="2:16" ht="21" customHeight="1">
      <c r="B40" s="428"/>
      <c r="C40" s="458" t="s">
        <v>92</v>
      </c>
      <c r="D40" s="429" t="s">
        <v>300</v>
      </c>
      <c r="E40" s="428" t="s">
        <v>103</v>
      </c>
      <c r="F40" s="465">
        <v>42</v>
      </c>
      <c r="G40" s="466"/>
      <c r="H40" s="437"/>
      <c r="I40" s="434"/>
      <c r="J40" s="433"/>
      <c r="K40" s="435"/>
      <c r="L40" s="460"/>
      <c r="M40" s="438"/>
      <c r="N40" s="329"/>
    </row>
    <row r="41" spans="2:16" ht="21" customHeight="1">
      <c r="B41" s="428"/>
      <c r="C41" s="458" t="s">
        <v>92</v>
      </c>
      <c r="D41" s="429" t="s">
        <v>302</v>
      </c>
      <c r="E41" s="428" t="s">
        <v>94</v>
      </c>
      <c r="F41" s="431">
        <v>10</v>
      </c>
      <c r="G41" s="432"/>
      <c r="H41" s="459"/>
      <c r="I41" s="434"/>
      <c r="J41" s="433"/>
      <c r="K41" s="435"/>
      <c r="L41" s="460"/>
      <c r="M41" s="438"/>
      <c r="N41" s="329"/>
    </row>
    <row r="42" spans="2:16" ht="21" customHeight="1">
      <c r="B42" s="387"/>
      <c r="C42" s="470"/>
      <c r="D42" s="440"/>
      <c r="E42" s="387"/>
      <c r="F42" s="471"/>
      <c r="G42" s="472"/>
      <c r="H42" s="473"/>
      <c r="I42" s="445"/>
      <c r="J42" s="474"/>
      <c r="K42" s="475"/>
      <c r="L42" s="460"/>
      <c r="M42" s="476"/>
      <c r="N42" s="329"/>
    </row>
    <row r="43" spans="2:16" ht="21" customHeight="1">
      <c r="B43" s="477"/>
      <c r="C43" s="1254" t="s">
        <v>443</v>
      </c>
      <c r="D43" s="1255"/>
      <c r="E43" s="477"/>
      <c r="F43" s="478"/>
      <c r="G43" s="479"/>
      <c r="H43" s="480"/>
      <c r="I43" s="481"/>
      <c r="J43" s="480"/>
      <c r="K43" s="482"/>
      <c r="L43" s="483"/>
      <c r="M43" s="449"/>
      <c r="N43" s="329"/>
    </row>
    <row r="44" spans="2:16" ht="21" customHeight="1">
      <c r="B44" s="376"/>
      <c r="C44" s="450" t="s">
        <v>303</v>
      </c>
      <c r="D44" s="451"/>
      <c r="E44" s="376"/>
      <c r="F44" s="377"/>
      <c r="G44" s="378"/>
      <c r="H44" s="379"/>
      <c r="I44" s="380"/>
      <c r="J44" s="379"/>
      <c r="K44" s="381"/>
      <c r="L44" s="460"/>
      <c r="M44" s="476"/>
      <c r="N44" s="329"/>
    </row>
    <row r="45" spans="2:16" ht="21" customHeight="1">
      <c r="B45" s="428">
        <v>1</v>
      </c>
      <c r="C45" s="429" t="s">
        <v>218</v>
      </c>
      <c r="D45" s="429"/>
      <c r="E45" s="428" t="s">
        <v>1</v>
      </c>
      <c r="F45" s="465">
        <f>126*1.2</f>
        <v>151.19999999999999</v>
      </c>
      <c r="G45" s="432"/>
      <c r="H45" s="433"/>
      <c r="I45" s="434"/>
      <c r="J45" s="433"/>
      <c r="K45" s="435"/>
      <c r="L45" s="460"/>
      <c r="M45" s="438"/>
      <c r="N45" s="329"/>
    </row>
    <row r="46" spans="2:16" ht="21" customHeight="1">
      <c r="B46" s="428">
        <v>2</v>
      </c>
      <c r="C46" s="429" t="s">
        <v>478</v>
      </c>
      <c r="D46" s="429"/>
      <c r="E46" s="428" t="s">
        <v>1</v>
      </c>
      <c r="F46" s="465">
        <f>(380+45)*1.1</f>
        <v>467.50000000000006</v>
      </c>
      <c r="G46" s="432"/>
      <c r="H46" s="433"/>
      <c r="I46" s="434"/>
      <c r="J46" s="433"/>
      <c r="K46" s="435"/>
      <c r="L46" s="460"/>
      <c r="M46" s="438"/>
      <c r="N46" s="329"/>
      <c r="O46" s="484"/>
    </row>
    <row r="47" spans="2:16" ht="21" customHeight="1">
      <c r="B47" s="428">
        <v>3</v>
      </c>
      <c r="C47" s="429" t="s">
        <v>479</v>
      </c>
      <c r="D47" s="429"/>
      <c r="E47" s="428" t="s">
        <v>1</v>
      </c>
      <c r="F47" s="465">
        <f>24*1.1</f>
        <v>26.400000000000002</v>
      </c>
      <c r="G47" s="432"/>
      <c r="H47" s="433"/>
      <c r="I47" s="434"/>
      <c r="J47" s="433"/>
      <c r="K47" s="435"/>
      <c r="L47" s="460"/>
      <c r="M47" s="438"/>
      <c r="N47" s="329"/>
    </row>
    <row r="48" spans="2:16" ht="21" customHeight="1">
      <c r="B48" s="428">
        <v>4</v>
      </c>
      <c r="C48" s="429" t="s">
        <v>484</v>
      </c>
      <c r="D48" s="429"/>
      <c r="E48" s="428" t="s">
        <v>1</v>
      </c>
      <c r="F48" s="465">
        <f>F46-45</f>
        <v>422.50000000000006</v>
      </c>
      <c r="G48" s="466"/>
      <c r="H48" s="433"/>
      <c r="I48" s="434"/>
      <c r="J48" s="433"/>
      <c r="K48" s="435"/>
      <c r="L48" s="460"/>
      <c r="M48" s="438"/>
      <c r="N48" s="329"/>
      <c r="O48" s="485"/>
      <c r="P48" s="485"/>
    </row>
    <row r="49" spans="2:15" ht="21" customHeight="1">
      <c r="B49" s="428">
        <v>5</v>
      </c>
      <c r="C49" s="429" t="s">
        <v>420</v>
      </c>
      <c r="D49" s="429"/>
      <c r="E49" s="428" t="s">
        <v>1</v>
      </c>
      <c r="F49" s="465">
        <f>895.41*1.05</f>
        <v>940.18050000000005</v>
      </c>
      <c r="G49" s="466"/>
      <c r="H49" s="433"/>
      <c r="I49" s="434"/>
      <c r="J49" s="433"/>
      <c r="K49" s="435"/>
      <c r="L49" s="460"/>
      <c r="M49" s="438"/>
      <c r="N49" s="329"/>
      <c r="O49" s="1157"/>
    </row>
    <row r="50" spans="2:15" ht="21" customHeight="1">
      <c r="B50" s="428">
        <v>6</v>
      </c>
      <c r="C50" s="486" t="s">
        <v>417</v>
      </c>
      <c r="D50" s="486"/>
      <c r="E50" s="428" t="s">
        <v>1</v>
      </c>
      <c r="F50" s="465">
        <f>F49*2</f>
        <v>1880.3610000000001</v>
      </c>
      <c r="G50" s="432"/>
      <c r="H50" s="433"/>
      <c r="I50" s="434"/>
      <c r="J50" s="433"/>
      <c r="K50" s="435"/>
      <c r="L50" s="460"/>
      <c r="M50" s="438"/>
      <c r="N50" s="329"/>
    </row>
    <row r="51" spans="2:15" ht="21" customHeight="1">
      <c r="B51" s="464">
        <v>7</v>
      </c>
      <c r="C51" s="487" t="s">
        <v>419</v>
      </c>
      <c r="D51" s="488"/>
      <c r="E51" s="428" t="s">
        <v>1</v>
      </c>
      <c r="F51" s="465">
        <f>360.31*1.05</f>
        <v>378.32550000000003</v>
      </c>
      <c r="G51" s="432"/>
      <c r="H51" s="433"/>
      <c r="I51" s="434"/>
      <c r="J51" s="433"/>
      <c r="K51" s="435"/>
      <c r="L51" s="460"/>
      <c r="M51" s="438"/>
      <c r="N51" s="329"/>
    </row>
    <row r="52" spans="2:15" ht="21" customHeight="1">
      <c r="B52" s="428">
        <v>8</v>
      </c>
      <c r="C52" s="487" t="s">
        <v>418</v>
      </c>
      <c r="D52" s="488"/>
      <c r="E52" s="428" t="s">
        <v>103</v>
      </c>
      <c r="F52" s="465">
        <f>F49*1.03</f>
        <v>968.38591500000007</v>
      </c>
      <c r="G52" s="432"/>
      <c r="H52" s="433"/>
      <c r="I52" s="434"/>
      <c r="J52" s="433"/>
      <c r="K52" s="435"/>
      <c r="L52" s="460"/>
      <c r="M52" s="438"/>
      <c r="N52" s="329"/>
    </row>
    <row r="53" spans="2:15" ht="21" customHeight="1">
      <c r="B53" s="428">
        <v>9</v>
      </c>
      <c r="C53" s="487" t="s">
        <v>446</v>
      </c>
      <c r="D53" s="488"/>
      <c r="E53" s="428" t="s">
        <v>1</v>
      </c>
      <c r="F53" s="465">
        <f>51.15*1.2</f>
        <v>61.379999999999995</v>
      </c>
      <c r="G53" s="432"/>
      <c r="H53" s="433"/>
      <c r="I53" s="434"/>
      <c r="J53" s="433"/>
      <c r="K53" s="435"/>
      <c r="L53" s="460"/>
      <c r="M53" s="438"/>
      <c r="N53" s="329"/>
    </row>
    <row r="54" spans="2:15" ht="21" customHeight="1">
      <c r="B54" s="428"/>
      <c r="C54" s="487" t="s">
        <v>571</v>
      </c>
      <c r="D54" s="488"/>
      <c r="E54" s="428"/>
      <c r="F54" s="465"/>
      <c r="G54" s="432"/>
      <c r="H54" s="459"/>
      <c r="I54" s="434"/>
      <c r="J54" s="433"/>
      <c r="K54" s="435"/>
      <c r="L54" s="489"/>
      <c r="M54" s="438"/>
      <c r="N54" s="329"/>
    </row>
    <row r="55" spans="2:15" ht="21" customHeight="1">
      <c r="B55" s="428">
        <v>10</v>
      </c>
      <c r="C55" s="487" t="s">
        <v>447</v>
      </c>
      <c r="D55" s="488"/>
      <c r="E55" s="428" t="s">
        <v>1</v>
      </c>
      <c r="F55" s="465">
        <f>32.66*1.2</f>
        <v>39.191999999999993</v>
      </c>
      <c r="G55" s="432"/>
      <c r="H55" s="433"/>
      <c r="I55" s="434"/>
      <c r="J55" s="433"/>
      <c r="K55" s="435"/>
      <c r="L55" s="460"/>
      <c r="M55" s="438"/>
      <c r="N55" s="329"/>
    </row>
    <row r="56" spans="2:15" ht="21" customHeight="1">
      <c r="B56" s="428"/>
      <c r="C56" s="487" t="s">
        <v>572</v>
      </c>
      <c r="D56" s="488"/>
      <c r="E56" s="428"/>
      <c r="F56" s="465"/>
      <c r="G56" s="432"/>
      <c r="H56" s="459"/>
      <c r="I56" s="434"/>
      <c r="J56" s="433"/>
      <c r="K56" s="435"/>
      <c r="L56" s="489"/>
      <c r="M56" s="438"/>
      <c r="N56" s="329"/>
    </row>
    <row r="57" spans="2:15" ht="21" customHeight="1">
      <c r="B57" s="428">
        <v>11</v>
      </c>
      <c r="C57" s="429" t="s">
        <v>584</v>
      </c>
      <c r="D57" s="429"/>
      <c r="E57" s="428" t="s">
        <v>94</v>
      </c>
      <c r="F57" s="465">
        <v>3</v>
      </c>
      <c r="G57" s="432"/>
      <c r="H57" s="433"/>
      <c r="I57" s="434"/>
      <c r="J57" s="433"/>
      <c r="K57" s="435"/>
      <c r="L57" s="460"/>
      <c r="M57" s="438"/>
      <c r="N57" s="329"/>
    </row>
    <row r="58" spans="2:15" ht="21" customHeight="1">
      <c r="B58" s="428"/>
      <c r="C58" s="487" t="s">
        <v>585</v>
      </c>
      <c r="D58" s="488"/>
      <c r="E58" s="428"/>
      <c r="F58" s="431"/>
      <c r="G58" s="432"/>
      <c r="H58" s="459"/>
      <c r="I58" s="434"/>
      <c r="J58" s="433"/>
      <c r="K58" s="435"/>
      <c r="L58" s="489"/>
      <c r="M58" s="438"/>
      <c r="N58" s="329"/>
    </row>
    <row r="59" spans="2:15" ht="21" customHeight="1">
      <c r="B59" s="428">
        <v>12</v>
      </c>
      <c r="C59" s="429" t="s">
        <v>584</v>
      </c>
      <c r="D59" s="429"/>
      <c r="E59" s="428" t="s">
        <v>94</v>
      </c>
      <c r="F59" s="465">
        <v>3</v>
      </c>
      <c r="G59" s="432"/>
      <c r="H59" s="433"/>
      <c r="I59" s="434"/>
      <c r="J59" s="433"/>
      <c r="K59" s="435"/>
      <c r="L59" s="460"/>
      <c r="M59" s="438"/>
      <c r="N59" s="329"/>
    </row>
    <row r="60" spans="2:15" ht="21" customHeight="1">
      <c r="B60" s="428"/>
      <c r="C60" s="487" t="s">
        <v>586</v>
      </c>
      <c r="D60" s="488"/>
      <c r="E60" s="428"/>
      <c r="F60" s="465"/>
      <c r="G60" s="432"/>
      <c r="H60" s="459"/>
      <c r="I60" s="434"/>
      <c r="J60" s="433"/>
      <c r="K60" s="435"/>
      <c r="L60" s="489"/>
      <c r="M60" s="438"/>
      <c r="N60" s="329"/>
    </row>
    <row r="61" spans="2:15" ht="21" customHeight="1">
      <c r="B61" s="428">
        <v>13</v>
      </c>
      <c r="C61" s="429" t="s">
        <v>584</v>
      </c>
      <c r="D61" s="429"/>
      <c r="E61" s="428" t="s">
        <v>94</v>
      </c>
      <c r="F61" s="465">
        <v>1</v>
      </c>
      <c r="G61" s="432"/>
      <c r="H61" s="433"/>
      <c r="I61" s="434"/>
      <c r="J61" s="433"/>
      <c r="K61" s="435"/>
      <c r="L61" s="460"/>
      <c r="M61" s="438"/>
      <c r="N61" s="329"/>
    </row>
    <row r="62" spans="2:15" ht="21" customHeight="1">
      <c r="B62" s="428"/>
      <c r="C62" s="487" t="s">
        <v>586</v>
      </c>
      <c r="D62" s="488"/>
      <c r="E62" s="428"/>
      <c r="F62" s="465"/>
      <c r="G62" s="432"/>
      <c r="H62" s="459"/>
      <c r="I62" s="434"/>
      <c r="J62" s="433"/>
      <c r="K62" s="435"/>
      <c r="L62" s="489"/>
      <c r="M62" s="438"/>
      <c r="N62" s="329"/>
    </row>
    <row r="63" spans="2:15" ht="21" customHeight="1">
      <c r="B63" s="428">
        <v>14</v>
      </c>
      <c r="C63" s="429" t="s">
        <v>688</v>
      </c>
      <c r="D63" s="429"/>
      <c r="E63" s="428" t="s">
        <v>377</v>
      </c>
      <c r="F63" s="465">
        <v>1</v>
      </c>
      <c r="G63" s="432"/>
      <c r="H63" s="433"/>
      <c r="I63" s="434"/>
      <c r="J63" s="433"/>
      <c r="K63" s="435"/>
      <c r="L63" s="460"/>
      <c r="M63" s="438"/>
      <c r="N63" s="329"/>
    </row>
    <row r="64" spans="2:15" ht="21" customHeight="1">
      <c r="B64" s="404"/>
      <c r="C64" s="490"/>
      <c r="D64" s="491"/>
      <c r="E64" s="404"/>
      <c r="F64" s="492"/>
      <c r="G64" s="493"/>
      <c r="H64" s="494"/>
      <c r="I64" s="495"/>
      <c r="J64" s="496"/>
      <c r="K64" s="497"/>
      <c r="L64" s="489"/>
      <c r="M64" s="438"/>
      <c r="N64" s="329"/>
    </row>
    <row r="65" spans="2:16" ht="21" customHeight="1">
      <c r="B65" s="387"/>
      <c r="C65" s="1256"/>
      <c r="D65" s="1257"/>
      <c r="E65" s="387"/>
      <c r="F65" s="471"/>
      <c r="G65" s="472"/>
      <c r="H65" s="473"/>
      <c r="I65" s="445"/>
      <c r="J65" s="474"/>
      <c r="K65" s="475"/>
      <c r="L65" s="489"/>
      <c r="M65" s="438"/>
      <c r="N65" s="329"/>
    </row>
    <row r="66" spans="2:16" ht="21" customHeight="1">
      <c r="B66" s="477"/>
      <c r="C66" s="1254" t="s">
        <v>450</v>
      </c>
      <c r="D66" s="1255"/>
      <c r="E66" s="477"/>
      <c r="F66" s="478"/>
      <c r="G66" s="479"/>
      <c r="H66" s="480"/>
      <c r="I66" s="481"/>
      <c r="J66" s="480"/>
      <c r="K66" s="480"/>
      <c r="L66" s="448"/>
      <c r="M66" s="449"/>
      <c r="N66" s="329"/>
    </row>
    <row r="67" spans="2:16" ht="21" customHeight="1">
      <c r="B67" s="376"/>
      <c r="C67" s="450" t="s">
        <v>304</v>
      </c>
      <c r="D67" s="383"/>
      <c r="E67" s="498"/>
      <c r="F67" s="452"/>
      <c r="G67" s="453"/>
      <c r="H67" s="456"/>
      <c r="I67" s="455"/>
      <c r="J67" s="456"/>
      <c r="K67" s="457"/>
      <c r="L67" s="489"/>
      <c r="M67" s="438"/>
      <c r="N67" s="329"/>
    </row>
    <row r="68" spans="2:16" ht="21" customHeight="1">
      <c r="B68" s="428">
        <v>1</v>
      </c>
      <c r="C68" s="499" t="s">
        <v>219</v>
      </c>
      <c r="D68" s="500" t="s">
        <v>220</v>
      </c>
      <c r="E68" s="428" t="s">
        <v>1</v>
      </c>
      <c r="F68" s="431">
        <v>1218</v>
      </c>
      <c r="G68" s="466"/>
      <c r="H68" s="433"/>
      <c r="I68" s="434"/>
      <c r="J68" s="433"/>
      <c r="K68" s="435"/>
      <c r="L68" s="489"/>
      <c r="M68" s="438"/>
      <c r="N68" s="329"/>
    </row>
    <row r="69" spans="2:16" ht="21" customHeight="1">
      <c r="B69" s="428">
        <v>2</v>
      </c>
      <c r="C69" s="499" t="s">
        <v>221</v>
      </c>
      <c r="D69" s="500" t="s">
        <v>226</v>
      </c>
      <c r="E69" s="428" t="s">
        <v>1</v>
      </c>
      <c r="F69" s="431">
        <v>295</v>
      </c>
      <c r="G69" s="466"/>
      <c r="H69" s="433"/>
      <c r="I69" s="434"/>
      <c r="J69" s="433"/>
      <c r="K69" s="435"/>
      <c r="L69" s="489"/>
      <c r="M69" s="438"/>
      <c r="N69" s="329"/>
    </row>
    <row r="70" spans="2:16" ht="21" customHeight="1">
      <c r="B70" s="428">
        <v>3</v>
      </c>
      <c r="C70" s="499" t="s">
        <v>222</v>
      </c>
      <c r="D70" s="500" t="s">
        <v>223</v>
      </c>
      <c r="E70" s="428" t="s">
        <v>1</v>
      </c>
      <c r="F70" s="501">
        <v>107</v>
      </c>
      <c r="G70" s="501"/>
      <c r="H70" s="433"/>
      <c r="I70" s="502"/>
      <c r="J70" s="433"/>
      <c r="K70" s="435"/>
      <c r="L70" s="489"/>
      <c r="M70" s="438"/>
      <c r="N70" s="329"/>
    </row>
    <row r="71" spans="2:16" ht="21" customHeight="1">
      <c r="B71" s="428">
        <v>4</v>
      </c>
      <c r="C71" s="499" t="s">
        <v>224</v>
      </c>
      <c r="D71" s="500" t="s">
        <v>223</v>
      </c>
      <c r="E71" s="428" t="s">
        <v>1</v>
      </c>
      <c r="F71" s="431">
        <v>117</v>
      </c>
      <c r="G71" s="432"/>
      <c r="H71" s="433"/>
      <c r="I71" s="434"/>
      <c r="J71" s="433"/>
      <c r="K71" s="435"/>
      <c r="L71" s="489"/>
      <c r="M71" s="438"/>
      <c r="N71" s="329"/>
    </row>
    <row r="72" spans="2:16" ht="21" customHeight="1">
      <c r="B72" s="404">
        <v>5</v>
      </c>
      <c r="C72" s="503" t="s">
        <v>327</v>
      </c>
      <c r="D72" s="403" t="s">
        <v>415</v>
      </c>
      <c r="E72" s="404" t="s">
        <v>1</v>
      </c>
      <c r="F72" s="492">
        <v>15</v>
      </c>
      <c r="G72" s="493"/>
      <c r="H72" s="496"/>
      <c r="I72" s="495"/>
      <c r="J72" s="496"/>
      <c r="K72" s="497"/>
      <c r="L72" s="489"/>
      <c r="M72" s="438"/>
      <c r="N72" s="329"/>
    </row>
    <row r="73" spans="2:16" ht="21" customHeight="1">
      <c r="B73" s="428">
        <v>6</v>
      </c>
      <c r="C73" s="499" t="s">
        <v>225</v>
      </c>
      <c r="D73" s="500" t="s">
        <v>486</v>
      </c>
      <c r="E73" s="428" t="s">
        <v>301</v>
      </c>
      <c r="F73" s="431">
        <v>854</v>
      </c>
      <c r="G73" s="432"/>
      <c r="H73" s="433"/>
      <c r="I73" s="434"/>
      <c r="J73" s="433"/>
      <c r="K73" s="435"/>
      <c r="L73" s="504"/>
      <c r="M73" s="438"/>
      <c r="N73" s="329"/>
      <c r="O73" s="484"/>
    </row>
    <row r="74" spans="2:16" ht="21" customHeight="1">
      <c r="B74" s="428">
        <v>7</v>
      </c>
      <c r="C74" s="499" t="s">
        <v>227</v>
      </c>
      <c r="D74" s="500" t="s">
        <v>228</v>
      </c>
      <c r="E74" s="428" t="s">
        <v>301</v>
      </c>
      <c r="F74" s="431">
        <v>218</v>
      </c>
      <c r="G74" s="432"/>
      <c r="H74" s="433"/>
      <c r="I74" s="434"/>
      <c r="J74" s="433"/>
      <c r="K74" s="435"/>
      <c r="L74" s="504"/>
      <c r="M74" s="438"/>
      <c r="N74" s="329"/>
      <c r="O74" s="414"/>
      <c r="P74" s="414"/>
    </row>
    <row r="75" spans="2:16" ht="21" customHeight="1">
      <c r="B75" s="428">
        <v>8</v>
      </c>
      <c r="C75" s="499" t="s">
        <v>229</v>
      </c>
      <c r="D75" s="500" t="s">
        <v>230</v>
      </c>
      <c r="E75" s="428" t="s">
        <v>301</v>
      </c>
      <c r="F75" s="431">
        <v>104</v>
      </c>
      <c r="G75" s="432"/>
      <c r="H75" s="433"/>
      <c r="I75" s="434"/>
      <c r="J75" s="433"/>
      <c r="K75" s="435"/>
      <c r="L75" s="504"/>
      <c r="M75" s="438"/>
      <c r="N75" s="329"/>
    </row>
    <row r="76" spans="2:16" ht="21" customHeight="1">
      <c r="B76" s="428">
        <v>9</v>
      </c>
      <c r="C76" s="499" t="s">
        <v>329</v>
      </c>
      <c r="D76" s="500" t="s">
        <v>330</v>
      </c>
      <c r="E76" s="428" t="s">
        <v>301</v>
      </c>
      <c r="F76" s="431">
        <v>16</v>
      </c>
      <c r="G76" s="432"/>
      <c r="H76" s="433"/>
      <c r="I76" s="434"/>
      <c r="J76" s="433"/>
      <c r="K76" s="435"/>
      <c r="L76" s="504"/>
      <c r="M76" s="438"/>
      <c r="N76" s="329"/>
    </row>
    <row r="77" spans="2:16" ht="21" customHeight="1">
      <c r="B77" s="428">
        <v>10</v>
      </c>
      <c r="C77" s="500" t="s">
        <v>328</v>
      </c>
      <c r="D77" s="500"/>
      <c r="E77" s="428" t="s">
        <v>1</v>
      </c>
      <c r="F77" s="431">
        <f>SUM(F68+F69+F72)*0.75</f>
        <v>1146</v>
      </c>
      <c r="G77" s="432"/>
      <c r="H77" s="433"/>
      <c r="I77" s="434"/>
      <c r="J77" s="433"/>
      <c r="K77" s="435"/>
      <c r="L77" s="504"/>
      <c r="M77" s="438"/>
      <c r="N77" s="329"/>
    </row>
    <row r="78" spans="2:16" ht="21" customHeight="1">
      <c r="B78" s="428">
        <v>11</v>
      </c>
      <c r="C78" s="500" t="s">
        <v>485</v>
      </c>
      <c r="D78" s="500"/>
      <c r="E78" s="428" t="s">
        <v>1</v>
      </c>
      <c r="F78" s="431">
        <f>(12.05+11.5+4.25+6)*2</f>
        <v>67.599999999999994</v>
      </c>
      <c r="G78" s="432"/>
      <c r="H78" s="433"/>
      <c r="I78" s="434"/>
      <c r="J78" s="433"/>
      <c r="K78" s="435"/>
      <c r="L78" s="504"/>
      <c r="M78" s="438"/>
      <c r="N78" s="329"/>
    </row>
    <row r="79" spans="2:16" ht="21" customHeight="1">
      <c r="B79" s="387"/>
      <c r="C79" s="505"/>
      <c r="D79" s="386"/>
      <c r="E79" s="387"/>
      <c r="F79" s="506"/>
      <c r="G79" s="507"/>
      <c r="H79" s="474"/>
      <c r="I79" s="508"/>
      <c r="J79" s="474"/>
      <c r="K79" s="475"/>
      <c r="L79" s="489"/>
      <c r="M79" s="476"/>
      <c r="N79" s="329"/>
    </row>
    <row r="80" spans="2:16" ht="21" customHeight="1">
      <c r="B80" s="477"/>
      <c r="C80" s="1254" t="s">
        <v>451</v>
      </c>
      <c r="D80" s="1255"/>
      <c r="E80" s="477"/>
      <c r="F80" s="478"/>
      <c r="G80" s="479"/>
      <c r="H80" s="480"/>
      <c r="I80" s="481"/>
      <c r="J80" s="480"/>
      <c r="K80" s="480"/>
      <c r="L80" s="483"/>
      <c r="M80" s="509"/>
      <c r="N80" s="329"/>
    </row>
    <row r="81" spans="2:14" ht="21" customHeight="1">
      <c r="B81" s="376"/>
      <c r="C81" s="382"/>
      <c r="D81" s="451"/>
      <c r="E81" s="376"/>
      <c r="F81" s="452"/>
      <c r="G81" s="453"/>
      <c r="H81" s="456"/>
      <c r="I81" s="455"/>
      <c r="J81" s="456"/>
      <c r="K81" s="457"/>
      <c r="L81" s="489"/>
      <c r="M81" s="476"/>
      <c r="N81" s="329"/>
    </row>
    <row r="82" spans="2:14" ht="21" customHeight="1">
      <c r="B82" s="415"/>
      <c r="C82" s="416" t="s">
        <v>305</v>
      </c>
      <c r="D82" s="510"/>
      <c r="E82" s="415"/>
      <c r="F82" s="423"/>
      <c r="G82" s="424"/>
      <c r="H82" s="425"/>
      <c r="I82" s="426"/>
      <c r="J82" s="425"/>
      <c r="K82" s="427"/>
      <c r="L82" s="489"/>
      <c r="M82" s="476"/>
      <c r="N82" s="329"/>
    </row>
    <row r="83" spans="2:14" ht="21" customHeight="1">
      <c r="B83" s="415"/>
      <c r="C83" s="511" t="s">
        <v>448</v>
      </c>
      <c r="D83" s="500"/>
      <c r="E83" s="428"/>
      <c r="F83" s="431"/>
      <c r="G83" s="432"/>
      <c r="H83" s="433"/>
      <c r="I83" s="434"/>
      <c r="J83" s="433"/>
      <c r="K83" s="435"/>
      <c r="L83" s="489"/>
      <c r="M83" s="476"/>
      <c r="N83" s="329"/>
    </row>
    <row r="84" spans="2:14" ht="21" customHeight="1">
      <c r="B84" s="415"/>
      <c r="C84" s="458" t="s">
        <v>231</v>
      </c>
      <c r="D84" s="500" t="s">
        <v>554</v>
      </c>
      <c r="E84" s="428" t="s">
        <v>94</v>
      </c>
      <c r="F84" s="512">
        <v>1</v>
      </c>
      <c r="G84" s="513"/>
      <c r="H84" s="433"/>
      <c r="I84" s="434"/>
      <c r="J84" s="433"/>
      <c r="K84" s="435"/>
      <c r="L84" s="504"/>
      <c r="M84" s="438"/>
      <c r="N84" s="329"/>
    </row>
    <row r="85" spans="2:14" ht="21" customHeight="1">
      <c r="B85" s="415"/>
      <c r="C85" s="458" t="s">
        <v>232</v>
      </c>
      <c r="D85" s="500" t="s">
        <v>555</v>
      </c>
      <c r="E85" s="514" t="s">
        <v>94</v>
      </c>
      <c r="F85" s="512">
        <v>2</v>
      </c>
      <c r="G85" s="513"/>
      <c r="H85" s="433"/>
      <c r="I85" s="434"/>
      <c r="J85" s="433"/>
      <c r="K85" s="435"/>
      <c r="L85" s="504"/>
      <c r="M85" s="438"/>
      <c r="N85" s="329"/>
    </row>
    <row r="86" spans="2:14" ht="21" customHeight="1">
      <c r="B86" s="415"/>
      <c r="C86" s="515" t="s">
        <v>331</v>
      </c>
      <c r="D86" s="500" t="s">
        <v>555</v>
      </c>
      <c r="E86" s="514" t="s">
        <v>94</v>
      </c>
      <c r="F86" s="512">
        <v>1</v>
      </c>
      <c r="G86" s="513"/>
      <c r="H86" s="433"/>
      <c r="I86" s="434"/>
      <c r="J86" s="433"/>
      <c r="K86" s="435"/>
      <c r="L86" s="504"/>
      <c r="M86" s="438"/>
      <c r="N86" s="329"/>
    </row>
    <row r="87" spans="2:14" ht="21" customHeight="1">
      <c r="B87" s="415"/>
      <c r="C87" s="515" t="s">
        <v>233</v>
      </c>
      <c r="D87" s="500" t="s">
        <v>556</v>
      </c>
      <c r="E87" s="516" t="s">
        <v>94</v>
      </c>
      <c r="F87" s="517">
        <v>2</v>
      </c>
      <c r="G87" s="518"/>
      <c r="H87" s="433"/>
      <c r="I87" s="434"/>
      <c r="J87" s="433"/>
      <c r="K87" s="435"/>
      <c r="L87" s="504"/>
      <c r="M87" s="438"/>
      <c r="N87" s="329"/>
    </row>
    <row r="88" spans="2:14" ht="21" customHeight="1">
      <c r="B88" s="415"/>
      <c r="C88" s="458" t="s">
        <v>234</v>
      </c>
      <c r="D88" s="500" t="s">
        <v>557</v>
      </c>
      <c r="E88" s="516" t="s">
        <v>94</v>
      </c>
      <c r="F88" s="517">
        <v>4</v>
      </c>
      <c r="G88" s="518"/>
      <c r="H88" s="433"/>
      <c r="I88" s="434"/>
      <c r="J88" s="433"/>
      <c r="K88" s="435"/>
      <c r="L88" s="504"/>
      <c r="M88" s="438"/>
      <c r="N88" s="329"/>
    </row>
    <row r="89" spans="2:14" ht="21" customHeight="1">
      <c r="B89" s="415"/>
      <c r="C89" s="458" t="s">
        <v>235</v>
      </c>
      <c r="D89" s="500" t="s">
        <v>557</v>
      </c>
      <c r="E89" s="516" t="s">
        <v>94</v>
      </c>
      <c r="F89" s="517">
        <v>1</v>
      </c>
      <c r="G89" s="518"/>
      <c r="H89" s="433"/>
      <c r="I89" s="434"/>
      <c r="J89" s="433"/>
      <c r="K89" s="435"/>
      <c r="L89" s="504"/>
      <c r="M89" s="438"/>
      <c r="N89" s="329"/>
    </row>
    <row r="90" spans="2:14" ht="21" customHeight="1">
      <c r="B90" s="415"/>
      <c r="C90" s="458" t="s">
        <v>332</v>
      </c>
      <c r="D90" s="500" t="s">
        <v>587</v>
      </c>
      <c r="E90" s="516" t="s">
        <v>94</v>
      </c>
      <c r="F90" s="517">
        <v>2</v>
      </c>
      <c r="G90" s="518"/>
      <c r="H90" s="433"/>
      <c r="I90" s="434"/>
      <c r="J90" s="433"/>
      <c r="K90" s="435"/>
      <c r="L90" s="504"/>
      <c r="M90" s="438"/>
      <c r="N90" s="329"/>
    </row>
    <row r="91" spans="2:14" ht="21" customHeight="1">
      <c r="B91" s="415"/>
      <c r="C91" s="458" t="s">
        <v>236</v>
      </c>
      <c r="D91" s="500" t="s">
        <v>558</v>
      </c>
      <c r="E91" s="516" t="s">
        <v>94</v>
      </c>
      <c r="F91" s="517">
        <v>1</v>
      </c>
      <c r="G91" s="518"/>
      <c r="H91" s="433"/>
      <c r="I91" s="434"/>
      <c r="J91" s="433"/>
      <c r="K91" s="435"/>
      <c r="L91" s="504"/>
      <c r="M91" s="438"/>
      <c r="N91" s="329"/>
    </row>
    <row r="92" spans="2:14" ht="21" customHeight="1">
      <c r="B92" s="415"/>
      <c r="C92" s="458" t="s">
        <v>237</v>
      </c>
      <c r="D92" s="500" t="s">
        <v>559</v>
      </c>
      <c r="E92" s="516" t="s">
        <v>94</v>
      </c>
      <c r="F92" s="517">
        <v>2</v>
      </c>
      <c r="G92" s="518"/>
      <c r="H92" s="433"/>
      <c r="I92" s="434"/>
      <c r="J92" s="433"/>
      <c r="K92" s="435"/>
      <c r="L92" s="504"/>
      <c r="M92" s="438"/>
      <c r="N92" s="329"/>
    </row>
    <row r="93" spans="2:14" ht="21" customHeight="1">
      <c r="B93" s="415"/>
      <c r="C93" s="519" t="s">
        <v>239</v>
      </c>
      <c r="D93" s="500" t="s">
        <v>559</v>
      </c>
      <c r="E93" s="516" t="s">
        <v>94</v>
      </c>
      <c r="F93" s="517">
        <v>1</v>
      </c>
      <c r="G93" s="518"/>
      <c r="H93" s="433"/>
      <c r="I93" s="434"/>
      <c r="J93" s="433"/>
      <c r="K93" s="435"/>
      <c r="L93" s="504"/>
      <c r="M93" s="438"/>
      <c r="N93" s="329"/>
    </row>
    <row r="94" spans="2:14" ht="21" customHeight="1">
      <c r="B94" s="415"/>
      <c r="C94" s="519" t="s">
        <v>482</v>
      </c>
      <c r="D94" s="500" t="s">
        <v>559</v>
      </c>
      <c r="E94" s="516" t="s">
        <v>94</v>
      </c>
      <c r="F94" s="517">
        <v>1</v>
      </c>
      <c r="G94" s="518"/>
      <c r="H94" s="433"/>
      <c r="I94" s="434"/>
      <c r="J94" s="433"/>
      <c r="K94" s="435"/>
      <c r="L94" s="504"/>
      <c r="M94" s="438"/>
      <c r="N94" s="329"/>
    </row>
    <row r="95" spans="2:14" ht="21" customHeight="1">
      <c r="B95" s="415"/>
      <c r="C95" s="458" t="s">
        <v>507</v>
      </c>
      <c r="D95" s="500" t="s">
        <v>560</v>
      </c>
      <c r="E95" s="516" t="s">
        <v>94</v>
      </c>
      <c r="F95" s="517">
        <v>1</v>
      </c>
      <c r="G95" s="518"/>
      <c r="H95" s="433"/>
      <c r="I95" s="434"/>
      <c r="J95" s="433"/>
      <c r="K95" s="435"/>
      <c r="L95" s="504"/>
      <c r="M95" s="438"/>
      <c r="N95" s="329"/>
    </row>
    <row r="96" spans="2:14" ht="21" customHeight="1">
      <c r="B96" s="415"/>
      <c r="C96" s="520" t="s">
        <v>508</v>
      </c>
      <c r="D96" s="500" t="s">
        <v>559</v>
      </c>
      <c r="E96" s="516" t="s">
        <v>94</v>
      </c>
      <c r="F96" s="517">
        <v>2</v>
      </c>
      <c r="G96" s="518"/>
      <c r="H96" s="433"/>
      <c r="I96" s="434"/>
      <c r="J96" s="433"/>
      <c r="K96" s="435"/>
      <c r="L96" s="504"/>
      <c r="M96" s="438"/>
      <c r="N96" s="329"/>
    </row>
    <row r="97" spans="2:14" ht="21" customHeight="1">
      <c r="B97" s="415"/>
      <c r="C97" s="520" t="s">
        <v>509</v>
      </c>
      <c r="D97" s="500" t="s">
        <v>559</v>
      </c>
      <c r="E97" s="516" t="s">
        <v>94</v>
      </c>
      <c r="F97" s="517">
        <v>1</v>
      </c>
      <c r="G97" s="518"/>
      <c r="H97" s="433"/>
      <c r="I97" s="434"/>
      <c r="J97" s="433"/>
      <c r="K97" s="435"/>
      <c r="L97" s="504"/>
      <c r="M97" s="438"/>
      <c r="N97" s="329"/>
    </row>
    <row r="98" spans="2:14" ht="21" customHeight="1">
      <c r="B98" s="415"/>
      <c r="C98" s="515" t="s">
        <v>510</v>
      </c>
      <c r="D98" s="500" t="s">
        <v>561</v>
      </c>
      <c r="E98" s="516" t="s">
        <v>94</v>
      </c>
      <c r="F98" s="517">
        <v>1</v>
      </c>
      <c r="G98" s="518"/>
      <c r="H98" s="433"/>
      <c r="I98" s="434"/>
      <c r="J98" s="433"/>
      <c r="K98" s="435"/>
      <c r="L98" s="504"/>
      <c r="M98" s="438"/>
      <c r="N98" s="329"/>
    </row>
    <row r="99" spans="2:14" ht="21" customHeight="1">
      <c r="B99" s="415"/>
      <c r="C99" s="515" t="s">
        <v>511</v>
      </c>
      <c r="D99" s="500" t="s">
        <v>561</v>
      </c>
      <c r="E99" s="516" t="s">
        <v>94</v>
      </c>
      <c r="F99" s="517">
        <v>1</v>
      </c>
      <c r="G99" s="518"/>
      <c r="H99" s="433"/>
      <c r="I99" s="434"/>
      <c r="J99" s="433"/>
      <c r="K99" s="435"/>
      <c r="L99" s="504"/>
      <c r="M99" s="438"/>
      <c r="N99" s="329"/>
    </row>
    <row r="100" spans="2:14" ht="21" customHeight="1">
      <c r="B100" s="415"/>
      <c r="C100" s="519" t="s">
        <v>512</v>
      </c>
      <c r="D100" s="500" t="s">
        <v>559</v>
      </c>
      <c r="E100" s="521" t="s">
        <v>94</v>
      </c>
      <c r="F100" s="522">
        <v>1</v>
      </c>
      <c r="G100" s="523"/>
      <c r="H100" s="433"/>
      <c r="I100" s="434"/>
      <c r="J100" s="433"/>
      <c r="K100" s="435"/>
      <c r="L100" s="504"/>
      <c r="M100" s="438"/>
      <c r="N100" s="329"/>
    </row>
    <row r="101" spans="2:14" ht="21" customHeight="1">
      <c r="B101" s="415"/>
      <c r="C101" s="519" t="s">
        <v>513</v>
      </c>
      <c r="D101" s="500" t="s">
        <v>562</v>
      </c>
      <c r="E101" s="516" t="s">
        <v>94</v>
      </c>
      <c r="F101" s="517">
        <v>1</v>
      </c>
      <c r="G101" s="518"/>
      <c r="H101" s="433"/>
      <c r="I101" s="434"/>
      <c r="J101" s="433"/>
      <c r="K101" s="435"/>
      <c r="L101" s="504"/>
      <c r="M101" s="438"/>
      <c r="N101" s="329"/>
    </row>
    <row r="102" spans="2:14" ht="21" customHeight="1">
      <c r="B102" s="415"/>
      <c r="C102" s="519" t="s">
        <v>514</v>
      </c>
      <c r="D102" s="500" t="s">
        <v>561</v>
      </c>
      <c r="E102" s="516" t="s">
        <v>94</v>
      </c>
      <c r="F102" s="517">
        <v>2</v>
      </c>
      <c r="G102" s="518"/>
      <c r="H102" s="433"/>
      <c r="I102" s="434"/>
      <c r="J102" s="433"/>
      <c r="K102" s="435"/>
      <c r="L102" s="504"/>
      <c r="M102" s="438"/>
      <c r="N102" s="329"/>
    </row>
    <row r="103" spans="2:14" ht="21" customHeight="1">
      <c r="B103" s="415"/>
      <c r="C103" s="524" t="s">
        <v>515</v>
      </c>
      <c r="D103" s="500" t="s">
        <v>563</v>
      </c>
      <c r="E103" s="521" t="s">
        <v>94</v>
      </c>
      <c r="F103" s="525">
        <v>4</v>
      </c>
      <c r="G103" s="523"/>
      <c r="H103" s="433"/>
      <c r="I103" s="434"/>
      <c r="J103" s="433"/>
      <c r="K103" s="435"/>
      <c r="L103" s="504"/>
      <c r="M103" s="438"/>
      <c r="N103" s="329"/>
    </row>
    <row r="104" spans="2:14" ht="21" customHeight="1">
      <c r="B104" s="415"/>
      <c r="C104" s="524" t="s">
        <v>516</v>
      </c>
      <c r="D104" s="500" t="s">
        <v>564</v>
      </c>
      <c r="E104" s="516" t="s">
        <v>94</v>
      </c>
      <c r="F104" s="517">
        <v>6</v>
      </c>
      <c r="G104" s="518"/>
      <c r="H104" s="433"/>
      <c r="I104" s="434"/>
      <c r="J104" s="433"/>
      <c r="K104" s="435"/>
      <c r="L104" s="504"/>
      <c r="M104" s="438"/>
      <c r="N104" s="329"/>
    </row>
    <row r="105" spans="2:14" ht="21" customHeight="1">
      <c r="B105" s="415"/>
      <c r="C105" s="524" t="s">
        <v>517</v>
      </c>
      <c r="D105" s="500" t="s">
        <v>238</v>
      </c>
      <c r="E105" s="516" t="s">
        <v>94</v>
      </c>
      <c r="F105" s="517">
        <v>5</v>
      </c>
      <c r="G105" s="518"/>
      <c r="H105" s="433"/>
      <c r="I105" s="434"/>
      <c r="J105" s="433"/>
      <c r="K105" s="435"/>
      <c r="L105" s="504"/>
      <c r="M105" s="438"/>
      <c r="N105" s="329"/>
    </row>
    <row r="106" spans="2:14" ht="21" customHeight="1">
      <c r="B106" s="415"/>
      <c r="C106" s="524" t="s">
        <v>518</v>
      </c>
      <c r="D106" s="500" t="s">
        <v>565</v>
      </c>
      <c r="E106" s="516" t="s">
        <v>94</v>
      </c>
      <c r="F106" s="517">
        <v>2</v>
      </c>
      <c r="G106" s="518"/>
      <c r="H106" s="433"/>
      <c r="I106" s="434"/>
      <c r="J106" s="433"/>
      <c r="K106" s="435"/>
      <c r="L106" s="504"/>
      <c r="M106" s="438"/>
      <c r="N106" s="329"/>
    </row>
    <row r="107" spans="2:14" ht="21" customHeight="1">
      <c r="B107" s="415"/>
      <c r="C107" s="519" t="s">
        <v>519</v>
      </c>
      <c r="D107" s="500" t="s">
        <v>520</v>
      </c>
      <c r="E107" s="516" t="s">
        <v>94</v>
      </c>
      <c r="F107" s="517">
        <v>4</v>
      </c>
      <c r="G107" s="518"/>
      <c r="H107" s="433"/>
      <c r="I107" s="434"/>
      <c r="J107" s="433"/>
      <c r="K107" s="435"/>
      <c r="L107" s="504"/>
      <c r="M107" s="438"/>
      <c r="N107" s="329"/>
    </row>
    <row r="108" spans="2:14" ht="21" customHeight="1">
      <c r="B108" s="415"/>
      <c r="C108" s="519" t="s">
        <v>521</v>
      </c>
      <c r="D108" s="500" t="s">
        <v>522</v>
      </c>
      <c r="E108" s="516" t="s">
        <v>94</v>
      </c>
      <c r="F108" s="517">
        <v>4</v>
      </c>
      <c r="G108" s="518"/>
      <c r="H108" s="433"/>
      <c r="I108" s="434"/>
      <c r="J108" s="433"/>
      <c r="K108" s="435"/>
      <c r="L108" s="504"/>
      <c r="M108" s="438"/>
      <c r="N108" s="329"/>
    </row>
    <row r="109" spans="2:14" ht="21" customHeight="1">
      <c r="B109" s="415"/>
      <c r="C109" s="519" t="s">
        <v>523</v>
      </c>
      <c r="D109" s="500" t="s">
        <v>567</v>
      </c>
      <c r="E109" s="516" t="s">
        <v>94</v>
      </c>
      <c r="F109" s="517">
        <v>3</v>
      </c>
      <c r="G109" s="518"/>
      <c r="H109" s="433"/>
      <c r="I109" s="434"/>
      <c r="J109" s="433"/>
      <c r="K109" s="435"/>
      <c r="L109" s="504"/>
      <c r="M109" s="438"/>
      <c r="N109" s="329"/>
    </row>
    <row r="110" spans="2:14" ht="21" customHeight="1">
      <c r="B110" s="415"/>
      <c r="C110" s="458" t="s">
        <v>524</v>
      </c>
      <c r="D110" s="500" t="s">
        <v>566</v>
      </c>
      <c r="E110" s="464" t="s">
        <v>94</v>
      </c>
      <c r="F110" s="517">
        <v>5</v>
      </c>
      <c r="G110" s="518"/>
      <c r="H110" s="433"/>
      <c r="I110" s="434"/>
      <c r="J110" s="433"/>
      <c r="K110" s="435"/>
      <c r="L110" s="504"/>
      <c r="M110" s="438"/>
      <c r="N110" s="329"/>
    </row>
    <row r="111" spans="2:14" ht="21" customHeight="1">
      <c r="B111" s="415"/>
      <c r="C111" s="458" t="s">
        <v>525</v>
      </c>
      <c r="D111" s="500" t="s">
        <v>568</v>
      </c>
      <c r="E111" s="516" t="s">
        <v>94</v>
      </c>
      <c r="F111" s="517">
        <v>1</v>
      </c>
      <c r="G111" s="518"/>
      <c r="H111" s="433"/>
      <c r="I111" s="434"/>
      <c r="J111" s="433"/>
      <c r="K111" s="435"/>
      <c r="L111" s="504"/>
      <c r="M111" s="438"/>
      <c r="N111" s="329"/>
    </row>
    <row r="112" spans="2:14" ht="21" customHeight="1">
      <c r="B112" s="415"/>
      <c r="C112" s="519" t="s">
        <v>526</v>
      </c>
      <c r="D112" s="500" t="s">
        <v>559</v>
      </c>
      <c r="E112" s="516" t="s">
        <v>94</v>
      </c>
      <c r="F112" s="526">
        <v>2</v>
      </c>
      <c r="G112" s="518"/>
      <c r="H112" s="433"/>
      <c r="I112" s="434"/>
      <c r="J112" s="433"/>
      <c r="K112" s="435"/>
      <c r="L112" s="504"/>
      <c r="M112" s="438"/>
      <c r="N112" s="329"/>
    </row>
    <row r="113" spans="2:14" ht="21" customHeight="1">
      <c r="B113" s="415"/>
      <c r="C113" s="458" t="s">
        <v>527</v>
      </c>
      <c r="D113" s="500" t="s">
        <v>563</v>
      </c>
      <c r="E113" s="516" t="s">
        <v>94</v>
      </c>
      <c r="F113" s="526">
        <v>1</v>
      </c>
      <c r="G113" s="518"/>
      <c r="H113" s="433"/>
      <c r="I113" s="434"/>
      <c r="J113" s="433"/>
      <c r="K113" s="435"/>
      <c r="L113" s="504"/>
      <c r="M113" s="438"/>
      <c r="N113" s="329"/>
    </row>
    <row r="114" spans="2:14" ht="21" customHeight="1">
      <c r="B114" s="415"/>
      <c r="C114" s="519" t="s">
        <v>528</v>
      </c>
      <c r="D114" s="500" t="s">
        <v>559</v>
      </c>
      <c r="E114" s="521" t="s">
        <v>94</v>
      </c>
      <c r="F114" s="522">
        <v>1</v>
      </c>
      <c r="G114" s="523"/>
      <c r="H114" s="433"/>
      <c r="I114" s="434"/>
      <c r="J114" s="433"/>
      <c r="K114" s="435"/>
      <c r="L114" s="504"/>
      <c r="M114" s="438"/>
      <c r="N114" s="329"/>
    </row>
    <row r="115" spans="2:14" ht="21" customHeight="1">
      <c r="B115" s="415"/>
      <c r="C115" s="458" t="s">
        <v>483</v>
      </c>
      <c r="D115" s="500" t="s">
        <v>563</v>
      </c>
      <c r="E115" s="516" t="s">
        <v>94</v>
      </c>
      <c r="F115" s="526">
        <v>1</v>
      </c>
      <c r="G115" s="518"/>
      <c r="H115" s="433"/>
      <c r="I115" s="434"/>
      <c r="J115" s="433"/>
      <c r="K115" s="435"/>
      <c r="L115" s="504"/>
      <c r="M115" s="438"/>
      <c r="N115" s="329"/>
    </row>
    <row r="116" spans="2:14" ht="21" customHeight="1">
      <c r="B116" s="415"/>
      <c r="C116" s="519" t="s">
        <v>529</v>
      </c>
      <c r="D116" s="500" t="s">
        <v>559</v>
      </c>
      <c r="E116" s="516" t="s">
        <v>94</v>
      </c>
      <c r="F116" s="526">
        <v>4</v>
      </c>
      <c r="G116" s="518"/>
      <c r="H116" s="433"/>
      <c r="I116" s="434"/>
      <c r="J116" s="433"/>
      <c r="K116" s="435"/>
      <c r="L116" s="504"/>
      <c r="M116" s="438"/>
      <c r="N116" s="329"/>
    </row>
    <row r="117" spans="2:14" ht="21" customHeight="1">
      <c r="B117" s="415"/>
      <c r="C117" s="458"/>
      <c r="D117" s="500"/>
      <c r="E117" s="428"/>
      <c r="F117" s="434"/>
      <c r="G117" s="432"/>
      <c r="H117" s="433"/>
      <c r="I117" s="434"/>
      <c r="J117" s="433"/>
      <c r="K117" s="435"/>
      <c r="L117" s="460"/>
      <c r="M117" s="438"/>
      <c r="N117" s="329"/>
    </row>
    <row r="118" spans="2:14" ht="21" customHeight="1">
      <c r="B118" s="415"/>
      <c r="C118" s="500" t="s">
        <v>449</v>
      </c>
      <c r="D118" s="500"/>
      <c r="E118" s="464"/>
      <c r="F118" s="467"/>
      <c r="G118" s="466"/>
      <c r="H118" s="433"/>
      <c r="I118" s="434"/>
      <c r="J118" s="433"/>
      <c r="K118" s="435"/>
      <c r="L118" s="489"/>
      <c r="M118" s="438"/>
      <c r="N118" s="329"/>
    </row>
    <row r="119" spans="2:14" ht="21" customHeight="1">
      <c r="B119" s="415"/>
      <c r="C119" s="458" t="s">
        <v>334</v>
      </c>
      <c r="D119" s="500" t="s">
        <v>333</v>
      </c>
      <c r="E119" s="516" t="s">
        <v>94</v>
      </c>
      <c r="F119" s="517">
        <v>2</v>
      </c>
      <c r="G119" s="518"/>
      <c r="H119" s="433"/>
      <c r="I119" s="434"/>
      <c r="J119" s="433"/>
      <c r="K119" s="435"/>
      <c r="L119" s="504"/>
      <c r="M119" s="438"/>
      <c r="N119" s="329"/>
    </row>
    <row r="120" spans="2:14" ht="21" customHeight="1">
      <c r="B120" s="415"/>
      <c r="C120" s="458" t="s">
        <v>335</v>
      </c>
      <c r="D120" s="500" t="s">
        <v>530</v>
      </c>
      <c r="E120" s="516" t="s">
        <v>94</v>
      </c>
      <c r="F120" s="517">
        <v>1</v>
      </c>
      <c r="G120" s="518"/>
      <c r="H120" s="433"/>
      <c r="I120" s="434"/>
      <c r="J120" s="433"/>
      <c r="K120" s="435"/>
      <c r="L120" s="504"/>
      <c r="M120" s="438"/>
      <c r="N120" s="329"/>
    </row>
    <row r="121" spans="2:14" ht="21" customHeight="1">
      <c r="B121" s="415"/>
      <c r="C121" s="458" t="s">
        <v>336</v>
      </c>
      <c r="D121" s="500" t="s">
        <v>530</v>
      </c>
      <c r="E121" s="516" t="s">
        <v>94</v>
      </c>
      <c r="F121" s="517">
        <v>1</v>
      </c>
      <c r="G121" s="518"/>
      <c r="H121" s="433"/>
      <c r="I121" s="434"/>
      <c r="J121" s="433"/>
      <c r="K121" s="435"/>
      <c r="L121" s="504"/>
      <c r="M121" s="438"/>
      <c r="N121" s="329"/>
    </row>
    <row r="122" spans="2:14" ht="21" customHeight="1">
      <c r="B122" s="415"/>
      <c r="C122" s="458" t="s">
        <v>337</v>
      </c>
      <c r="D122" s="500" t="s">
        <v>530</v>
      </c>
      <c r="E122" s="516" t="s">
        <v>94</v>
      </c>
      <c r="F122" s="517">
        <v>1</v>
      </c>
      <c r="G122" s="518"/>
      <c r="H122" s="433"/>
      <c r="I122" s="434"/>
      <c r="J122" s="433"/>
      <c r="K122" s="435"/>
      <c r="L122" s="504"/>
      <c r="M122" s="438"/>
      <c r="N122" s="329"/>
    </row>
    <row r="123" spans="2:14" ht="21" customHeight="1">
      <c r="B123" s="415"/>
      <c r="C123" s="458" t="s">
        <v>338</v>
      </c>
      <c r="D123" s="500" t="s">
        <v>530</v>
      </c>
      <c r="E123" s="516" t="s">
        <v>94</v>
      </c>
      <c r="F123" s="517">
        <v>1</v>
      </c>
      <c r="G123" s="518"/>
      <c r="H123" s="433"/>
      <c r="I123" s="434"/>
      <c r="J123" s="433"/>
      <c r="K123" s="435"/>
      <c r="L123" s="504"/>
      <c r="M123" s="438"/>
      <c r="N123" s="329"/>
    </row>
    <row r="124" spans="2:14" ht="21" customHeight="1">
      <c r="B124" s="415"/>
      <c r="C124" s="458" t="s">
        <v>339</v>
      </c>
      <c r="D124" s="500" t="s">
        <v>333</v>
      </c>
      <c r="E124" s="516" t="s">
        <v>94</v>
      </c>
      <c r="F124" s="517">
        <v>1</v>
      </c>
      <c r="G124" s="518"/>
      <c r="H124" s="433"/>
      <c r="I124" s="434"/>
      <c r="J124" s="433"/>
      <c r="K124" s="435"/>
      <c r="L124" s="504"/>
      <c r="M124" s="438"/>
      <c r="N124" s="329"/>
    </row>
    <row r="125" spans="2:14" ht="21" customHeight="1">
      <c r="B125" s="415"/>
      <c r="C125" s="458" t="s">
        <v>340</v>
      </c>
      <c r="D125" s="500" t="s">
        <v>530</v>
      </c>
      <c r="E125" s="516" t="s">
        <v>94</v>
      </c>
      <c r="F125" s="517">
        <v>2</v>
      </c>
      <c r="G125" s="518"/>
      <c r="H125" s="433"/>
      <c r="I125" s="434"/>
      <c r="J125" s="433"/>
      <c r="K125" s="435"/>
      <c r="L125" s="504"/>
      <c r="M125" s="438"/>
      <c r="N125" s="329"/>
    </row>
    <row r="126" spans="2:14" ht="21" customHeight="1">
      <c r="B126" s="415"/>
      <c r="C126" s="458" t="s">
        <v>341</v>
      </c>
      <c r="D126" s="500" t="s">
        <v>333</v>
      </c>
      <c r="E126" s="516" t="s">
        <v>94</v>
      </c>
      <c r="F126" s="517">
        <v>1</v>
      </c>
      <c r="G126" s="518"/>
      <c r="H126" s="433"/>
      <c r="I126" s="434"/>
      <c r="J126" s="433"/>
      <c r="K126" s="435"/>
      <c r="L126" s="504"/>
      <c r="M126" s="438"/>
      <c r="N126" s="329"/>
    </row>
    <row r="127" spans="2:14" ht="21" customHeight="1">
      <c r="B127" s="415"/>
      <c r="C127" s="458" t="s">
        <v>342</v>
      </c>
      <c r="D127" s="500" t="s">
        <v>333</v>
      </c>
      <c r="E127" s="516" t="s">
        <v>94</v>
      </c>
      <c r="F127" s="517">
        <v>1</v>
      </c>
      <c r="G127" s="518"/>
      <c r="H127" s="433"/>
      <c r="I127" s="434"/>
      <c r="J127" s="433"/>
      <c r="K127" s="435"/>
      <c r="L127" s="504"/>
      <c r="M127" s="438"/>
      <c r="N127" s="329"/>
    </row>
    <row r="128" spans="2:14" ht="21" customHeight="1">
      <c r="B128" s="415"/>
      <c r="C128" s="458" t="s">
        <v>343</v>
      </c>
      <c r="D128" s="500" t="s">
        <v>530</v>
      </c>
      <c r="E128" s="516" t="s">
        <v>94</v>
      </c>
      <c r="F128" s="517">
        <v>1</v>
      </c>
      <c r="G128" s="518"/>
      <c r="H128" s="433"/>
      <c r="I128" s="434"/>
      <c r="J128" s="433"/>
      <c r="K128" s="435"/>
      <c r="L128" s="504"/>
      <c r="M128" s="438"/>
      <c r="N128" s="329"/>
    </row>
    <row r="129" spans="2:14" ht="21" customHeight="1">
      <c r="B129" s="415"/>
      <c r="C129" s="458" t="s">
        <v>531</v>
      </c>
      <c r="D129" s="500" t="s">
        <v>530</v>
      </c>
      <c r="E129" s="516" t="s">
        <v>94</v>
      </c>
      <c r="F129" s="517">
        <v>1</v>
      </c>
      <c r="G129" s="518"/>
      <c r="H129" s="433"/>
      <c r="I129" s="434"/>
      <c r="J129" s="433"/>
      <c r="K129" s="435"/>
      <c r="L129" s="504"/>
      <c r="M129" s="438"/>
      <c r="N129" s="329"/>
    </row>
    <row r="130" spans="2:14" ht="21" customHeight="1">
      <c r="B130" s="387"/>
      <c r="C130" s="527"/>
      <c r="D130" s="528"/>
      <c r="E130" s="404"/>
      <c r="F130" s="492"/>
      <c r="G130" s="493"/>
      <c r="H130" s="496"/>
      <c r="I130" s="495"/>
      <c r="J130" s="496"/>
      <c r="K130" s="497"/>
      <c r="L130" s="489"/>
      <c r="M130" s="476"/>
      <c r="N130" s="329"/>
    </row>
    <row r="131" spans="2:14" ht="21" customHeight="1">
      <c r="B131" s="477"/>
      <c r="C131" s="1254" t="s">
        <v>452</v>
      </c>
      <c r="D131" s="1255"/>
      <c r="E131" s="477"/>
      <c r="F131" s="478"/>
      <c r="G131" s="479"/>
      <c r="H131" s="480"/>
      <c r="I131" s="481"/>
      <c r="J131" s="480"/>
      <c r="K131" s="480"/>
      <c r="L131" s="483"/>
      <c r="M131" s="529"/>
      <c r="N131" s="329"/>
    </row>
    <row r="132" spans="2:14" ht="21" customHeight="1">
      <c r="B132" s="376"/>
      <c r="C132" s="382"/>
      <c r="D132" s="383"/>
      <c r="E132" s="376"/>
      <c r="F132" s="452"/>
      <c r="G132" s="453"/>
      <c r="H132" s="456"/>
      <c r="I132" s="455"/>
      <c r="J132" s="456"/>
      <c r="K132" s="457"/>
      <c r="L132" s="489"/>
      <c r="M132" s="438"/>
      <c r="N132" s="329"/>
    </row>
    <row r="133" spans="2:14" ht="21" customHeight="1">
      <c r="B133" s="415"/>
      <c r="C133" s="416" t="s">
        <v>306</v>
      </c>
      <c r="D133" s="510"/>
      <c r="E133" s="415"/>
      <c r="F133" s="423"/>
      <c r="G133" s="424"/>
      <c r="H133" s="425"/>
      <c r="I133" s="426"/>
      <c r="J133" s="425"/>
      <c r="K133" s="427"/>
      <c r="L133" s="489"/>
      <c r="M133" s="438"/>
      <c r="N133" s="329"/>
    </row>
    <row r="134" spans="2:14" ht="21" customHeight="1">
      <c r="B134" s="415"/>
      <c r="C134" s="458" t="s">
        <v>307</v>
      </c>
      <c r="D134" s="500" t="s">
        <v>240</v>
      </c>
      <c r="E134" s="428" t="s">
        <v>94</v>
      </c>
      <c r="F134" s="431">
        <v>9</v>
      </c>
      <c r="G134" s="432"/>
      <c r="H134" s="433"/>
      <c r="I134" s="434"/>
      <c r="J134" s="433"/>
      <c r="K134" s="435"/>
      <c r="L134" s="504"/>
      <c r="M134" s="438"/>
      <c r="N134" s="329"/>
    </row>
    <row r="135" spans="2:14" ht="21" customHeight="1">
      <c r="B135" s="415"/>
      <c r="C135" s="458"/>
      <c r="D135" s="500" t="s">
        <v>241</v>
      </c>
      <c r="E135" s="428" t="s">
        <v>94</v>
      </c>
      <c r="F135" s="431">
        <v>9</v>
      </c>
      <c r="G135" s="432"/>
      <c r="H135" s="433"/>
      <c r="I135" s="434"/>
      <c r="J135" s="433"/>
      <c r="K135" s="435"/>
      <c r="L135" s="504"/>
      <c r="M135" s="438"/>
      <c r="N135" s="329"/>
    </row>
    <row r="136" spans="2:14" ht="21" customHeight="1">
      <c r="B136" s="415"/>
      <c r="C136" s="458"/>
      <c r="D136" s="500" t="s">
        <v>242</v>
      </c>
      <c r="E136" s="428" t="s">
        <v>94</v>
      </c>
      <c r="F136" s="431">
        <v>9</v>
      </c>
      <c r="G136" s="432"/>
      <c r="H136" s="433"/>
      <c r="I136" s="434"/>
      <c r="J136" s="433"/>
      <c r="K136" s="435"/>
      <c r="L136" s="504"/>
      <c r="M136" s="438"/>
      <c r="N136" s="329"/>
    </row>
    <row r="137" spans="2:14" ht="21" customHeight="1">
      <c r="B137" s="415"/>
      <c r="C137" s="458"/>
      <c r="D137" s="500" t="s">
        <v>243</v>
      </c>
      <c r="E137" s="428" t="s">
        <v>94</v>
      </c>
      <c r="F137" s="431">
        <v>9</v>
      </c>
      <c r="G137" s="432"/>
      <c r="H137" s="433"/>
      <c r="I137" s="434"/>
      <c r="J137" s="433"/>
      <c r="K137" s="435"/>
      <c r="L137" s="504"/>
      <c r="M137" s="438"/>
      <c r="N137" s="329"/>
    </row>
    <row r="138" spans="2:14" ht="21" customHeight="1">
      <c r="B138" s="415"/>
      <c r="C138" s="458"/>
      <c r="D138" s="500" t="s">
        <v>244</v>
      </c>
      <c r="E138" s="428" t="s">
        <v>311</v>
      </c>
      <c r="F138" s="431">
        <v>9</v>
      </c>
      <c r="G138" s="432"/>
      <c r="H138" s="433"/>
      <c r="I138" s="434"/>
      <c r="J138" s="433"/>
      <c r="K138" s="435"/>
      <c r="L138" s="504"/>
      <c r="M138" s="438"/>
      <c r="N138" s="329"/>
    </row>
    <row r="139" spans="2:14" ht="21" customHeight="1">
      <c r="B139" s="415"/>
      <c r="C139" s="458"/>
      <c r="D139" s="500" t="s">
        <v>245</v>
      </c>
      <c r="E139" s="428" t="s">
        <v>94</v>
      </c>
      <c r="F139" s="431">
        <v>9</v>
      </c>
      <c r="G139" s="432"/>
      <c r="H139" s="433"/>
      <c r="I139" s="434"/>
      <c r="J139" s="433"/>
      <c r="K139" s="435"/>
      <c r="L139" s="504"/>
      <c r="M139" s="438"/>
      <c r="N139" s="329"/>
    </row>
    <row r="140" spans="2:14" ht="21" customHeight="1">
      <c r="B140" s="415"/>
      <c r="C140" s="458" t="s">
        <v>308</v>
      </c>
      <c r="D140" s="500" t="s">
        <v>246</v>
      </c>
      <c r="E140" s="428" t="s">
        <v>94</v>
      </c>
      <c r="F140" s="431">
        <f>1+2+3+2+1+1</f>
        <v>10</v>
      </c>
      <c r="G140" s="432"/>
      <c r="H140" s="433"/>
      <c r="I140" s="434"/>
      <c r="J140" s="433"/>
      <c r="K140" s="435"/>
      <c r="L140" s="504"/>
      <c r="M140" s="438"/>
      <c r="N140" s="329"/>
    </row>
    <row r="141" spans="2:14" ht="21" customHeight="1">
      <c r="B141" s="415"/>
      <c r="C141" s="458"/>
      <c r="D141" s="500" t="s">
        <v>411</v>
      </c>
      <c r="E141" s="428" t="s">
        <v>94</v>
      </c>
      <c r="F141" s="431">
        <f t="shared" ref="F141:F142" si="0">1+2+3+2+1+1</f>
        <v>10</v>
      </c>
      <c r="G141" s="432"/>
      <c r="H141" s="433"/>
      <c r="I141" s="434"/>
      <c r="J141" s="433"/>
      <c r="K141" s="435"/>
      <c r="L141" s="504"/>
      <c r="M141" s="438"/>
      <c r="N141" s="329"/>
    </row>
    <row r="142" spans="2:14" ht="21" customHeight="1">
      <c r="B142" s="415"/>
      <c r="C142" s="458"/>
      <c r="D142" s="500" t="s">
        <v>245</v>
      </c>
      <c r="E142" s="428" t="s">
        <v>94</v>
      </c>
      <c r="F142" s="431">
        <f t="shared" si="0"/>
        <v>10</v>
      </c>
      <c r="G142" s="432"/>
      <c r="H142" s="433"/>
      <c r="I142" s="434"/>
      <c r="J142" s="433"/>
      <c r="K142" s="435"/>
      <c r="L142" s="504"/>
      <c r="M142" s="438"/>
      <c r="N142" s="329"/>
    </row>
    <row r="143" spans="2:14" ht="21" customHeight="1">
      <c r="B143" s="415"/>
      <c r="C143" s="458" t="s">
        <v>309</v>
      </c>
      <c r="D143" s="500" t="s">
        <v>247</v>
      </c>
      <c r="E143" s="428" t="s">
        <v>94</v>
      </c>
      <c r="F143" s="431">
        <v>4</v>
      </c>
      <c r="G143" s="432"/>
      <c r="H143" s="433"/>
      <c r="I143" s="434"/>
      <c r="J143" s="433"/>
      <c r="K143" s="435"/>
      <c r="L143" s="504"/>
      <c r="M143" s="438"/>
      <c r="N143" s="329"/>
    </row>
    <row r="144" spans="2:14" ht="21" customHeight="1">
      <c r="B144" s="415"/>
      <c r="C144" s="458"/>
      <c r="D144" s="500" t="s">
        <v>248</v>
      </c>
      <c r="E144" s="428" t="s">
        <v>94</v>
      </c>
      <c r="F144" s="431">
        <v>4</v>
      </c>
      <c r="G144" s="432"/>
      <c r="H144" s="433"/>
      <c r="I144" s="434"/>
      <c r="J144" s="433"/>
      <c r="K144" s="435"/>
      <c r="L144" s="504"/>
      <c r="M144" s="438"/>
      <c r="N144" s="329"/>
    </row>
    <row r="145" spans="2:14" ht="21" customHeight="1">
      <c r="B145" s="415"/>
      <c r="C145" s="458" t="s">
        <v>310</v>
      </c>
      <c r="D145" s="500" t="s">
        <v>249</v>
      </c>
      <c r="E145" s="428"/>
      <c r="F145" s="431">
        <v>0</v>
      </c>
      <c r="G145" s="432"/>
      <c r="H145" s="433"/>
      <c r="I145" s="434"/>
      <c r="J145" s="433"/>
      <c r="K145" s="435"/>
      <c r="L145" s="504"/>
      <c r="M145" s="438"/>
      <c r="N145" s="329"/>
    </row>
    <row r="146" spans="2:14" ht="21" customHeight="1">
      <c r="B146" s="415"/>
      <c r="C146" s="458"/>
      <c r="D146" s="500" t="s">
        <v>250</v>
      </c>
      <c r="E146" s="428" t="s">
        <v>94</v>
      </c>
      <c r="F146" s="431">
        <v>4</v>
      </c>
      <c r="G146" s="432"/>
      <c r="H146" s="433"/>
      <c r="I146" s="434"/>
      <c r="J146" s="433"/>
      <c r="K146" s="435"/>
      <c r="L146" s="504"/>
      <c r="M146" s="438"/>
      <c r="N146" s="329"/>
    </row>
    <row r="147" spans="2:14" ht="21" customHeight="1">
      <c r="B147" s="415"/>
      <c r="C147" s="458"/>
      <c r="D147" s="500" t="s">
        <v>251</v>
      </c>
      <c r="E147" s="428" t="s">
        <v>94</v>
      </c>
      <c r="F147" s="431">
        <f>4+10</f>
        <v>14</v>
      </c>
      <c r="G147" s="432"/>
      <c r="H147" s="433"/>
      <c r="I147" s="434"/>
      <c r="J147" s="433"/>
      <c r="K147" s="435"/>
      <c r="L147" s="504"/>
      <c r="M147" s="438"/>
      <c r="N147" s="329"/>
    </row>
    <row r="148" spans="2:14" ht="21" customHeight="1">
      <c r="B148" s="415"/>
      <c r="C148" s="458"/>
      <c r="D148" s="500" t="s">
        <v>252</v>
      </c>
      <c r="E148" s="428" t="s">
        <v>94</v>
      </c>
      <c r="F148" s="431">
        <f>4+10</f>
        <v>14</v>
      </c>
      <c r="G148" s="432"/>
      <c r="H148" s="433"/>
      <c r="I148" s="434"/>
      <c r="J148" s="433"/>
      <c r="K148" s="435"/>
      <c r="L148" s="504"/>
      <c r="M148" s="438"/>
      <c r="N148" s="329"/>
    </row>
    <row r="149" spans="2:14" ht="21" customHeight="1">
      <c r="B149" s="415"/>
      <c r="C149" s="458"/>
      <c r="D149" s="500" t="s">
        <v>253</v>
      </c>
      <c r="E149" s="428" t="s">
        <v>94</v>
      </c>
      <c r="F149" s="431">
        <v>12</v>
      </c>
      <c r="G149" s="432"/>
      <c r="H149" s="433"/>
      <c r="I149" s="434"/>
      <c r="J149" s="433"/>
      <c r="K149" s="435"/>
      <c r="L149" s="504"/>
      <c r="M149" s="438"/>
      <c r="N149" s="329"/>
    </row>
    <row r="150" spans="2:14" ht="21" customHeight="1">
      <c r="B150" s="415"/>
      <c r="C150" s="458"/>
      <c r="D150" s="500" t="s">
        <v>254</v>
      </c>
      <c r="E150" s="428" t="s">
        <v>94</v>
      </c>
      <c r="F150" s="431">
        <v>7</v>
      </c>
      <c r="G150" s="432"/>
      <c r="H150" s="433"/>
      <c r="I150" s="434"/>
      <c r="J150" s="433"/>
      <c r="K150" s="435"/>
      <c r="L150" s="504"/>
      <c r="M150" s="438"/>
      <c r="N150" s="329"/>
    </row>
    <row r="151" spans="2:14" ht="21" customHeight="1">
      <c r="B151" s="415"/>
      <c r="C151" s="458" t="s">
        <v>344</v>
      </c>
      <c r="D151" s="500" t="s">
        <v>345</v>
      </c>
      <c r="E151" s="428" t="s">
        <v>94</v>
      </c>
      <c r="F151" s="431">
        <v>3</v>
      </c>
      <c r="G151" s="432"/>
      <c r="H151" s="433"/>
      <c r="I151" s="434"/>
      <c r="J151" s="433"/>
      <c r="K151" s="435"/>
      <c r="L151" s="504"/>
      <c r="M151" s="438"/>
      <c r="N151" s="329"/>
    </row>
    <row r="152" spans="2:14" ht="21" customHeight="1">
      <c r="B152" s="415"/>
      <c r="C152" s="458"/>
      <c r="D152" s="500" t="s">
        <v>241</v>
      </c>
      <c r="E152" s="428" t="s">
        <v>94</v>
      </c>
      <c r="F152" s="431">
        <v>3</v>
      </c>
      <c r="G152" s="432"/>
      <c r="H152" s="433"/>
      <c r="I152" s="434"/>
      <c r="J152" s="433"/>
      <c r="K152" s="435"/>
      <c r="L152" s="504"/>
      <c r="M152" s="438"/>
      <c r="N152" s="329"/>
    </row>
    <row r="153" spans="2:14" ht="21" customHeight="1">
      <c r="B153" s="415"/>
      <c r="C153" s="458"/>
      <c r="D153" s="500" t="s">
        <v>242</v>
      </c>
      <c r="E153" s="428" t="s">
        <v>94</v>
      </c>
      <c r="F153" s="431">
        <v>3</v>
      </c>
      <c r="G153" s="432"/>
      <c r="H153" s="433"/>
      <c r="I153" s="434"/>
      <c r="J153" s="433"/>
      <c r="K153" s="435"/>
      <c r="L153" s="504"/>
      <c r="M153" s="438"/>
      <c r="N153" s="329"/>
    </row>
    <row r="154" spans="2:14" ht="21" customHeight="1">
      <c r="B154" s="415"/>
      <c r="C154" s="458"/>
      <c r="D154" s="500" t="s">
        <v>243</v>
      </c>
      <c r="E154" s="428" t="s">
        <v>94</v>
      </c>
      <c r="F154" s="431">
        <v>3</v>
      </c>
      <c r="G154" s="432"/>
      <c r="H154" s="433"/>
      <c r="I154" s="434"/>
      <c r="J154" s="433"/>
      <c r="K154" s="435"/>
      <c r="L154" s="504"/>
      <c r="M154" s="438"/>
      <c r="N154" s="329"/>
    </row>
    <row r="155" spans="2:14" ht="21" customHeight="1">
      <c r="B155" s="415"/>
      <c r="C155" s="458"/>
      <c r="D155" s="500" t="s">
        <v>244</v>
      </c>
      <c r="E155" s="428" t="s">
        <v>311</v>
      </c>
      <c r="F155" s="431">
        <v>3</v>
      </c>
      <c r="G155" s="432"/>
      <c r="H155" s="433"/>
      <c r="I155" s="434"/>
      <c r="J155" s="433"/>
      <c r="K155" s="435"/>
      <c r="L155" s="504"/>
      <c r="M155" s="438"/>
      <c r="N155" s="329"/>
    </row>
    <row r="156" spans="2:14" ht="21" customHeight="1">
      <c r="B156" s="415"/>
      <c r="C156" s="458"/>
      <c r="D156" s="500" t="s">
        <v>245</v>
      </c>
      <c r="E156" s="428" t="s">
        <v>94</v>
      </c>
      <c r="F156" s="431">
        <v>3</v>
      </c>
      <c r="G156" s="432"/>
      <c r="H156" s="433"/>
      <c r="I156" s="434"/>
      <c r="J156" s="433"/>
      <c r="K156" s="435"/>
      <c r="L156" s="504"/>
      <c r="M156" s="438"/>
      <c r="N156" s="329"/>
    </row>
    <row r="157" spans="2:14" ht="21" customHeight="1">
      <c r="B157" s="415"/>
      <c r="C157" s="458" t="s">
        <v>588</v>
      </c>
      <c r="D157" s="500" t="s">
        <v>589</v>
      </c>
      <c r="E157" s="428" t="s">
        <v>94</v>
      </c>
      <c r="F157" s="431">
        <v>2</v>
      </c>
      <c r="G157" s="432"/>
      <c r="H157" s="433"/>
      <c r="I157" s="434"/>
      <c r="J157" s="433"/>
      <c r="K157" s="435"/>
      <c r="L157" s="504"/>
      <c r="M157" s="438"/>
      <c r="N157" s="329"/>
    </row>
    <row r="158" spans="2:14" ht="21" customHeight="1">
      <c r="B158" s="415"/>
      <c r="C158" s="458"/>
      <c r="D158" s="500"/>
      <c r="E158" s="428"/>
      <c r="F158" s="431"/>
      <c r="G158" s="432"/>
      <c r="H158" s="433"/>
      <c r="I158" s="434"/>
      <c r="J158" s="433"/>
      <c r="K158" s="435"/>
      <c r="L158" s="489"/>
      <c r="M158" s="438"/>
      <c r="N158" s="329"/>
    </row>
    <row r="159" spans="2:14" ht="21" customHeight="1">
      <c r="B159" s="477"/>
      <c r="C159" s="1254" t="s">
        <v>453</v>
      </c>
      <c r="D159" s="1255"/>
      <c r="E159" s="477"/>
      <c r="F159" s="530"/>
      <c r="G159" s="479"/>
      <c r="H159" s="480"/>
      <c r="I159" s="481"/>
      <c r="J159" s="480"/>
      <c r="K159" s="480"/>
      <c r="L159" s="483"/>
      <c r="M159" s="529"/>
      <c r="N159" s="329"/>
    </row>
    <row r="160" spans="2:14" ht="21" customHeight="1">
      <c r="B160" s="531"/>
      <c r="C160" s="450" t="s">
        <v>312</v>
      </c>
      <c r="D160" s="532"/>
      <c r="E160" s="531"/>
      <c r="F160" s="533"/>
      <c r="G160" s="534"/>
      <c r="H160" s="535"/>
      <c r="I160" s="536"/>
      <c r="J160" s="535"/>
      <c r="K160" s="537"/>
      <c r="L160" s="489"/>
      <c r="M160" s="476"/>
      <c r="N160" s="329"/>
    </row>
    <row r="161" spans="2:14" ht="21" customHeight="1">
      <c r="B161" s="428">
        <v>1</v>
      </c>
      <c r="C161" s="486" t="s">
        <v>409</v>
      </c>
      <c r="D161" s="486"/>
      <c r="E161" s="428" t="s">
        <v>1</v>
      </c>
      <c r="F161" s="431">
        <f>SUM(F45+F46+F47+1502)</f>
        <v>2147.1</v>
      </c>
      <c r="G161" s="432"/>
      <c r="H161" s="433"/>
      <c r="I161" s="434"/>
      <c r="J161" s="433"/>
      <c r="K161" s="435"/>
      <c r="L161" s="504"/>
      <c r="M161" s="438"/>
      <c r="N161" s="329"/>
    </row>
    <row r="162" spans="2:14" ht="21" customHeight="1">
      <c r="B162" s="428"/>
      <c r="C162" s="486" t="s">
        <v>410</v>
      </c>
      <c r="D162" s="428"/>
      <c r="E162" s="428"/>
      <c r="F162" s="431"/>
      <c r="G162" s="432"/>
      <c r="H162" s="433"/>
      <c r="I162" s="434"/>
      <c r="J162" s="433"/>
      <c r="K162" s="435"/>
      <c r="L162" s="504"/>
      <c r="M162" s="438"/>
      <c r="N162" s="329"/>
    </row>
    <row r="163" spans="2:14" ht="21" customHeight="1">
      <c r="B163" s="428">
        <v>2</v>
      </c>
      <c r="C163" s="486" t="s">
        <v>574</v>
      </c>
      <c r="D163" s="486"/>
      <c r="E163" s="428" t="s">
        <v>1</v>
      </c>
      <c r="F163" s="431">
        <f>SUM(F33+F34+F38)</f>
        <v>1872</v>
      </c>
      <c r="G163" s="432"/>
      <c r="H163" s="433"/>
      <c r="I163" s="434"/>
      <c r="J163" s="433"/>
      <c r="K163" s="435"/>
      <c r="L163" s="504"/>
      <c r="M163" s="438"/>
      <c r="N163" s="329"/>
    </row>
    <row r="164" spans="2:14" ht="21" customHeight="1">
      <c r="B164" s="428"/>
      <c r="C164" s="486" t="s">
        <v>573</v>
      </c>
      <c r="D164" s="538"/>
      <c r="E164" s="415"/>
      <c r="F164" s="423"/>
      <c r="G164" s="424"/>
      <c r="H164" s="425"/>
      <c r="I164" s="426"/>
      <c r="J164" s="425"/>
      <c r="K164" s="427"/>
      <c r="L164" s="489"/>
      <c r="M164" s="438"/>
      <c r="N164" s="329"/>
    </row>
    <row r="165" spans="2:14" ht="21" customHeight="1">
      <c r="B165" s="539"/>
      <c r="C165" s="540"/>
      <c r="D165" s="541"/>
      <c r="E165" s="542"/>
      <c r="F165" s="543"/>
      <c r="G165" s="544"/>
      <c r="H165" s="545"/>
      <c r="I165" s="546"/>
      <c r="J165" s="545"/>
      <c r="K165" s="547"/>
      <c r="L165" s="489"/>
      <c r="M165" s="476"/>
      <c r="N165" s="329"/>
    </row>
    <row r="166" spans="2:14" ht="21" customHeight="1">
      <c r="B166" s="548"/>
      <c r="C166" s="1254" t="s">
        <v>454</v>
      </c>
      <c r="D166" s="1255"/>
      <c r="E166" s="477"/>
      <c r="F166" s="478"/>
      <c r="G166" s="479"/>
      <c r="H166" s="480"/>
      <c r="I166" s="481"/>
      <c r="J166" s="480"/>
      <c r="K166" s="480"/>
      <c r="L166" s="448"/>
      <c r="M166" s="529"/>
      <c r="N166" s="329"/>
    </row>
    <row r="167" spans="2:14" ht="21" customHeight="1">
      <c r="B167" s="549"/>
      <c r="C167" s="550"/>
      <c r="D167" s="551"/>
      <c r="E167" s="552"/>
      <c r="F167" s="553"/>
      <c r="G167" s="554"/>
      <c r="H167" s="555"/>
      <c r="I167" s="556"/>
      <c r="J167" s="555"/>
      <c r="K167" s="557"/>
      <c r="L167" s="489"/>
      <c r="M167" s="476"/>
      <c r="N167" s="329"/>
    </row>
    <row r="168" spans="2:14" ht="21" customHeight="1">
      <c r="B168" s="428"/>
      <c r="C168" s="558" t="s">
        <v>313</v>
      </c>
      <c r="D168" s="500"/>
      <c r="E168" s="428"/>
      <c r="F168" s="431"/>
      <c r="G168" s="432"/>
      <c r="H168" s="433"/>
      <c r="I168" s="434"/>
      <c r="J168" s="433"/>
      <c r="K168" s="435"/>
      <c r="L168" s="489"/>
      <c r="M168" s="438"/>
      <c r="N168" s="329"/>
    </row>
    <row r="169" spans="2:14" ht="21" customHeight="1">
      <c r="B169" s="428">
        <v>1</v>
      </c>
      <c r="C169" s="500" t="s">
        <v>273</v>
      </c>
      <c r="D169" s="403"/>
      <c r="E169" s="428" t="s">
        <v>94</v>
      </c>
      <c r="F169" s="431">
        <v>5</v>
      </c>
      <c r="G169" s="432"/>
      <c r="H169" s="433"/>
      <c r="I169" s="434"/>
      <c r="J169" s="433"/>
      <c r="K169" s="435"/>
      <c r="L169" s="504"/>
      <c r="M169" s="438"/>
      <c r="N169" s="329"/>
    </row>
    <row r="170" spans="2:14" ht="21" customHeight="1">
      <c r="B170" s="428">
        <v>2</v>
      </c>
      <c r="C170" s="403" t="s">
        <v>374</v>
      </c>
      <c r="D170" s="403"/>
      <c r="E170" s="404" t="s">
        <v>94</v>
      </c>
      <c r="F170" s="559">
        <v>2</v>
      </c>
      <c r="G170" s="493"/>
      <c r="H170" s="496"/>
      <c r="I170" s="408"/>
      <c r="J170" s="409"/>
      <c r="K170" s="410"/>
      <c r="L170" s="504"/>
      <c r="M170" s="438"/>
      <c r="N170" s="329"/>
    </row>
    <row r="171" spans="2:14" ht="21" customHeight="1">
      <c r="B171" s="428">
        <v>3</v>
      </c>
      <c r="C171" s="403" t="s">
        <v>477</v>
      </c>
      <c r="D171" s="403"/>
      <c r="E171" s="428" t="s">
        <v>1</v>
      </c>
      <c r="F171" s="431">
        <v>400</v>
      </c>
      <c r="G171" s="432"/>
      <c r="H171" s="459"/>
      <c r="I171" s="434"/>
      <c r="J171" s="433"/>
      <c r="K171" s="435"/>
      <c r="L171" s="504"/>
      <c r="M171" s="438"/>
      <c r="N171" s="329"/>
    </row>
    <row r="172" spans="2:14" ht="21" customHeight="1">
      <c r="B172" s="542"/>
      <c r="C172" s="560"/>
      <c r="D172" s="561"/>
      <c r="E172" s="542"/>
      <c r="F172" s="562"/>
      <c r="G172" s="563"/>
      <c r="H172" s="564"/>
      <c r="I172" s="562"/>
      <c r="J172" s="564"/>
      <c r="K172" s="565"/>
      <c r="L172" s="489"/>
      <c r="M172" s="476"/>
      <c r="N172" s="329"/>
    </row>
    <row r="173" spans="2:14" ht="21" customHeight="1">
      <c r="B173" s="548"/>
      <c r="C173" s="1254" t="s">
        <v>455</v>
      </c>
      <c r="D173" s="1255"/>
      <c r="E173" s="477"/>
      <c r="F173" s="478"/>
      <c r="G173" s="479"/>
      <c r="H173" s="480"/>
      <c r="I173" s="481"/>
      <c r="J173" s="480"/>
      <c r="K173" s="480"/>
      <c r="L173" s="448"/>
      <c r="M173" s="529"/>
      <c r="N173" s="329"/>
    </row>
    <row r="174" spans="2:14" ht="21" customHeight="1">
      <c r="B174" s="549"/>
      <c r="C174" s="566"/>
      <c r="D174" s="567"/>
      <c r="E174" s="549"/>
      <c r="F174" s="568"/>
      <c r="G174" s="569"/>
      <c r="H174" s="570"/>
      <c r="I174" s="571"/>
      <c r="J174" s="570"/>
      <c r="K174" s="572"/>
      <c r="L174" s="489"/>
      <c r="M174" s="476"/>
      <c r="N174" s="329"/>
    </row>
    <row r="175" spans="2:14" ht="21" customHeight="1">
      <c r="B175" s="376">
        <v>1.3</v>
      </c>
      <c r="C175" s="382" t="s">
        <v>269</v>
      </c>
      <c r="D175" s="573"/>
      <c r="E175" s="549"/>
      <c r="F175" s="568"/>
      <c r="G175" s="569"/>
      <c r="H175" s="570"/>
      <c r="I175" s="571"/>
      <c r="J175" s="570"/>
      <c r="K175" s="572"/>
      <c r="L175" s="489"/>
      <c r="M175" s="476"/>
      <c r="N175" s="329"/>
    </row>
    <row r="176" spans="2:14" ht="21" customHeight="1">
      <c r="B176" s="549"/>
      <c r="C176" s="574" t="s">
        <v>193</v>
      </c>
      <c r="D176" s="429"/>
      <c r="E176" s="428"/>
      <c r="F176" s="575"/>
      <c r="G176" s="576"/>
      <c r="H176" s="577"/>
      <c r="I176" s="578"/>
      <c r="J176" s="579"/>
      <c r="K176" s="580"/>
      <c r="L176" s="489"/>
      <c r="M176" s="476"/>
      <c r="N176" s="329"/>
    </row>
    <row r="177" spans="2:15" ht="21" customHeight="1">
      <c r="B177" s="552"/>
      <c r="C177" s="574" t="s">
        <v>161</v>
      </c>
      <c r="D177" s="429"/>
      <c r="E177" s="428"/>
      <c r="F177" s="431"/>
      <c r="G177" s="432"/>
      <c r="H177" s="433"/>
      <c r="I177" s="434"/>
      <c r="J177" s="535"/>
      <c r="K177" s="537"/>
      <c r="L177" s="489"/>
      <c r="M177" s="476"/>
      <c r="N177" s="329"/>
    </row>
    <row r="178" spans="2:15" ht="21" customHeight="1">
      <c r="B178" s="552"/>
      <c r="C178" s="574" t="s">
        <v>162</v>
      </c>
      <c r="D178" s="429"/>
      <c r="E178" s="428" t="s">
        <v>103</v>
      </c>
      <c r="F178" s="465">
        <f>(235+385)/2</f>
        <v>310</v>
      </c>
      <c r="G178" s="466"/>
      <c r="H178" s="468"/>
      <c r="I178" s="467"/>
      <c r="J178" s="1027"/>
      <c r="K178" s="537"/>
      <c r="L178" s="504"/>
      <c r="M178" s="438"/>
      <c r="N178" s="329"/>
      <c r="O178" s="1155"/>
    </row>
    <row r="179" spans="2:15" ht="21" customHeight="1">
      <c r="B179" s="552"/>
      <c r="C179" s="574" t="s">
        <v>163</v>
      </c>
      <c r="D179" s="429"/>
      <c r="E179" s="428" t="s">
        <v>103</v>
      </c>
      <c r="F179" s="465">
        <f>(120+182)/2</f>
        <v>151</v>
      </c>
      <c r="G179" s="466"/>
      <c r="H179" s="468"/>
      <c r="I179" s="467"/>
      <c r="J179" s="1027"/>
      <c r="K179" s="537"/>
      <c r="L179" s="504"/>
      <c r="M179" s="438"/>
      <c r="N179" s="329"/>
      <c r="O179" s="1155"/>
    </row>
    <row r="180" spans="2:15" ht="21" customHeight="1">
      <c r="B180" s="552"/>
      <c r="C180" s="574" t="s">
        <v>164</v>
      </c>
      <c r="D180" s="429"/>
      <c r="E180" s="428" t="s">
        <v>103</v>
      </c>
      <c r="F180" s="465">
        <f>479*0.9</f>
        <v>431.1</v>
      </c>
      <c r="G180" s="466"/>
      <c r="H180" s="468"/>
      <c r="I180" s="467"/>
      <c r="J180" s="1027"/>
      <c r="K180" s="537"/>
      <c r="L180" s="504"/>
      <c r="M180" s="438"/>
      <c r="N180" s="329"/>
      <c r="O180" s="1155"/>
    </row>
    <row r="181" spans="2:15" ht="21" customHeight="1">
      <c r="B181" s="552"/>
      <c r="C181" s="574" t="s">
        <v>165</v>
      </c>
      <c r="D181" s="429"/>
      <c r="E181" s="428" t="s">
        <v>103</v>
      </c>
      <c r="F181" s="465">
        <f>29</f>
        <v>29</v>
      </c>
      <c r="G181" s="466"/>
      <c r="H181" s="468"/>
      <c r="I181" s="467"/>
      <c r="J181" s="1027"/>
      <c r="K181" s="537"/>
      <c r="L181" s="504"/>
      <c r="M181" s="438"/>
      <c r="N181" s="329"/>
      <c r="O181" s="1155"/>
    </row>
    <row r="182" spans="2:15" ht="21" customHeight="1">
      <c r="B182" s="552"/>
      <c r="C182" s="574" t="s">
        <v>346</v>
      </c>
      <c r="D182" s="429"/>
      <c r="E182" s="428" t="s">
        <v>103</v>
      </c>
      <c r="F182" s="467">
        <v>5</v>
      </c>
      <c r="G182" s="466"/>
      <c r="H182" s="468"/>
      <c r="I182" s="467"/>
      <c r="J182" s="1027"/>
      <c r="K182" s="537"/>
      <c r="L182" s="504"/>
      <c r="M182" s="438"/>
      <c r="N182" s="329"/>
      <c r="O182" s="1155"/>
    </row>
    <row r="183" spans="2:15" ht="21" customHeight="1">
      <c r="B183" s="552"/>
      <c r="C183" s="574" t="s">
        <v>347</v>
      </c>
      <c r="D183" s="429"/>
      <c r="E183" s="428" t="s">
        <v>103</v>
      </c>
      <c r="F183" s="467">
        <v>10</v>
      </c>
      <c r="G183" s="466"/>
      <c r="H183" s="468"/>
      <c r="I183" s="467"/>
      <c r="J183" s="1027"/>
      <c r="K183" s="537"/>
      <c r="L183" s="504"/>
      <c r="M183" s="438"/>
      <c r="N183" s="329"/>
      <c r="O183" s="1155"/>
    </row>
    <row r="184" spans="2:15" ht="21" customHeight="1">
      <c r="B184" s="552"/>
      <c r="C184" s="582" t="s">
        <v>427</v>
      </c>
      <c r="D184" s="429"/>
      <c r="E184" s="428" t="s">
        <v>377</v>
      </c>
      <c r="F184" s="467">
        <v>1</v>
      </c>
      <c r="G184" s="466"/>
      <c r="H184" s="468"/>
      <c r="I184" s="467"/>
      <c r="J184" s="1027"/>
      <c r="K184" s="537"/>
      <c r="L184" s="504"/>
      <c r="M184" s="438"/>
      <c r="N184" s="329"/>
      <c r="O184" s="581"/>
    </row>
    <row r="185" spans="2:15" ht="21" customHeight="1">
      <c r="B185" s="552"/>
      <c r="C185" s="582" t="s">
        <v>428</v>
      </c>
      <c r="D185" s="429"/>
      <c r="E185" s="428" t="s">
        <v>377</v>
      </c>
      <c r="F185" s="467">
        <v>1</v>
      </c>
      <c r="G185" s="466"/>
      <c r="H185" s="468"/>
      <c r="I185" s="467"/>
      <c r="J185" s="1027"/>
      <c r="K185" s="537"/>
      <c r="L185" s="504"/>
      <c r="M185" s="438"/>
      <c r="N185" s="329"/>
      <c r="O185" s="581"/>
    </row>
    <row r="186" spans="2:15" ht="21" customHeight="1">
      <c r="B186" s="552"/>
      <c r="C186" s="582" t="s">
        <v>429</v>
      </c>
      <c r="D186" s="429"/>
      <c r="E186" s="428" t="s">
        <v>377</v>
      </c>
      <c r="F186" s="467">
        <v>1</v>
      </c>
      <c r="G186" s="466"/>
      <c r="H186" s="468"/>
      <c r="I186" s="467"/>
      <c r="J186" s="1027"/>
      <c r="K186" s="537"/>
      <c r="L186" s="504"/>
      <c r="M186" s="438"/>
      <c r="N186" s="329"/>
      <c r="O186" s="581"/>
    </row>
    <row r="187" spans="2:15" ht="21" customHeight="1">
      <c r="B187" s="552"/>
      <c r="C187" s="574" t="s">
        <v>168</v>
      </c>
      <c r="D187" s="429"/>
      <c r="E187" s="428"/>
      <c r="F187" s="465"/>
      <c r="G187" s="466"/>
      <c r="H187" s="468"/>
      <c r="I187" s="467"/>
      <c r="J187" s="1027"/>
      <c r="K187" s="537"/>
      <c r="L187" s="504"/>
      <c r="M187" s="438"/>
      <c r="N187" s="329"/>
      <c r="O187" s="581"/>
    </row>
    <row r="188" spans="2:15" ht="21" customHeight="1">
      <c r="B188" s="552"/>
      <c r="C188" s="574" t="s">
        <v>169</v>
      </c>
      <c r="D188" s="429"/>
      <c r="E188" s="428" t="s">
        <v>103</v>
      </c>
      <c r="F188" s="465">
        <f>88</f>
        <v>88</v>
      </c>
      <c r="G188" s="466"/>
      <c r="H188" s="468"/>
      <c r="I188" s="467"/>
      <c r="J188" s="1027"/>
      <c r="K188" s="537"/>
      <c r="L188" s="504"/>
      <c r="M188" s="438"/>
      <c r="N188" s="329"/>
      <c r="O188" s="1155"/>
    </row>
    <row r="189" spans="2:15" ht="21" customHeight="1">
      <c r="B189" s="552"/>
      <c r="C189" s="574" t="s">
        <v>170</v>
      </c>
      <c r="D189" s="429"/>
      <c r="E189" s="428" t="s">
        <v>103</v>
      </c>
      <c r="F189" s="465">
        <f>(366+479)/2</f>
        <v>422.5</v>
      </c>
      <c r="G189" s="466"/>
      <c r="H189" s="468"/>
      <c r="I189" s="467"/>
      <c r="J189" s="1027"/>
      <c r="K189" s="537"/>
      <c r="L189" s="504"/>
      <c r="M189" s="438"/>
      <c r="N189" s="329"/>
      <c r="O189" s="1155"/>
    </row>
    <row r="190" spans="2:15" ht="21" customHeight="1">
      <c r="B190" s="552"/>
      <c r="C190" s="574" t="s">
        <v>171</v>
      </c>
      <c r="D190" s="429"/>
      <c r="E190" s="428" t="s">
        <v>103</v>
      </c>
      <c r="F190" s="465">
        <f>21</f>
        <v>21</v>
      </c>
      <c r="G190" s="466"/>
      <c r="H190" s="468"/>
      <c r="I190" s="467"/>
      <c r="J190" s="1027"/>
      <c r="K190" s="537"/>
      <c r="L190" s="504"/>
      <c r="M190" s="438"/>
      <c r="N190" s="329"/>
      <c r="O190" s="1155"/>
    </row>
    <row r="191" spans="2:15" ht="21" customHeight="1">
      <c r="B191" s="552"/>
      <c r="C191" s="574" t="s">
        <v>172</v>
      </c>
      <c r="D191" s="429"/>
      <c r="E191" s="428" t="s">
        <v>103</v>
      </c>
      <c r="F191" s="465">
        <f>(29+52)/2</f>
        <v>40.5</v>
      </c>
      <c r="G191" s="466"/>
      <c r="H191" s="468"/>
      <c r="I191" s="467"/>
      <c r="J191" s="1027"/>
      <c r="K191" s="537"/>
      <c r="L191" s="504"/>
      <c r="M191" s="438"/>
      <c r="N191" s="329"/>
      <c r="O191" s="1155"/>
    </row>
    <row r="192" spans="2:15" ht="21" customHeight="1">
      <c r="B192" s="552"/>
      <c r="C192" s="574" t="s">
        <v>173</v>
      </c>
      <c r="D192" s="429"/>
      <c r="E192" s="428" t="s">
        <v>103</v>
      </c>
      <c r="F192" s="465">
        <f>(148+171)/2</f>
        <v>159.5</v>
      </c>
      <c r="G192" s="466"/>
      <c r="H192" s="468"/>
      <c r="I192" s="467"/>
      <c r="J192" s="1027"/>
      <c r="K192" s="537"/>
      <c r="L192" s="504"/>
      <c r="M192" s="438"/>
      <c r="N192" s="329"/>
      <c r="O192" s="1155"/>
    </row>
    <row r="193" spans="2:15" ht="21" customHeight="1">
      <c r="B193" s="552"/>
      <c r="C193" s="582" t="s">
        <v>430</v>
      </c>
      <c r="D193" s="429"/>
      <c r="E193" s="428" t="s">
        <v>377</v>
      </c>
      <c r="F193" s="467">
        <v>1</v>
      </c>
      <c r="G193" s="466"/>
      <c r="H193" s="468"/>
      <c r="I193" s="467"/>
      <c r="J193" s="1027"/>
      <c r="K193" s="537"/>
      <c r="L193" s="504"/>
      <c r="M193" s="438"/>
      <c r="N193" s="329"/>
      <c r="O193" s="581"/>
    </row>
    <row r="194" spans="2:15" ht="21" customHeight="1">
      <c r="B194" s="552"/>
      <c r="C194" s="582" t="s">
        <v>431</v>
      </c>
      <c r="D194" s="429"/>
      <c r="E194" s="428" t="s">
        <v>377</v>
      </c>
      <c r="F194" s="467">
        <v>1</v>
      </c>
      <c r="G194" s="466"/>
      <c r="H194" s="468"/>
      <c r="I194" s="467"/>
      <c r="J194" s="1027"/>
      <c r="K194" s="537"/>
      <c r="L194" s="504"/>
      <c r="M194" s="438"/>
      <c r="N194" s="329"/>
      <c r="O194" s="581"/>
    </row>
    <row r="195" spans="2:15" ht="21" customHeight="1">
      <c r="B195" s="552"/>
      <c r="C195" s="582" t="s">
        <v>429</v>
      </c>
      <c r="D195" s="429"/>
      <c r="E195" s="428" t="s">
        <v>377</v>
      </c>
      <c r="F195" s="467">
        <v>1</v>
      </c>
      <c r="G195" s="466"/>
      <c r="H195" s="468"/>
      <c r="I195" s="467"/>
      <c r="J195" s="1027"/>
      <c r="K195" s="537"/>
      <c r="L195" s="504"/>
      <c r="M195" s="438"/>
      <c r="N195" s="329"/>
      <c r="O195" s="581"/>
    </row>
    <row r="196" spans="2:15" ht="21" customHeight="1">
      <c r="B196" s="549"/>
      <c r="C196" s="574" t="s">
        <v>432</v>
      </c>
      <c r="D196" s="429"/>
      <c r="E196" s="428"/>
      <c r="F196" s="431"/>
      <c r="G196" s="583"/>
      <c r="H196" s="584"/>
      <c r="I196" s="585"/>
      <c r="J196" s="535"/>
      <c r="K196" s="537"/>
      <c r="L196" s="504"/>
      <c r="M196" s="438"/>
      <c r="N196" s="329"/>
    </row>
    <row r="197" spans="2:15" ht="21" customHeight="1">
      <c r="B197" s="552"/>
      <c r="C197" s="574" t="s">
        <v>174</v>
      </c>
      <c r="D197" s="429"/>
      <c r="E197" s="428"/>
      <c r="F197" s="431"/>
      <c r="G197" s="583"/>
      <c r="H197" s="584"/>
      <c r="I197" s="585"/>
      <c r="J197" s="535"/>
      <c r="K197" s="537"/>
      <c r="L197" s="504"/>
      <c r="M197" s="438"/>
      <c r="N197" s="329"/>
    </row>
    <row r="198" spans="2:15" ht="21" customHeight="1">
      <c r="B198" s="552"/>
      <c r="C198" s="574" t="s">
        <v>162</v>
      </c>
      <c r="D198" s="429"/>
      <c r="E198" s="428" t="s">
        <v>94</v>
      </c>
      <c r="F198" s="431">
        <v>4</v>
      </c>
      <c r="G198" s="583"/>
      <c r="H198" s="584"/>
      <c r="I198" s="585"/>
      <c r="J198" s="535"/>
      <c r="K198" s="537"/>
      <c r="L198" s="504"/>
      <c r="M198" s="438"/>
      <c r="N198" s="329"/>
    </row>
    <row r="199" spans="2:15" ht="21" customHeight="1">
      <c r="B199" s="552"/>
      <c r="C199" s="574" t="s">
        <v>163</v>
      </c>
      <c r="D199" s="429"/>
      <c r="E199" s="428" t="s">
        <v>94</v>
      </c>
      <c r="F199" s="431">
        <v>4</v>
      </c>
      <c r="G199" s="583"/>
      <c r="H199" s="584"/>
      <c r="I199" s="585"/>
      <c r="J199" s="535"/>
      <c r="K199" s="537"/>
      <c r="L199" s="504"/>
      <c r="M199" s="438"/>
      <c r="N199" s="329"/>
    </row>
    <row r="200" spans="2:15" ht="21" customHeight="1">
      <c r="B200" s="552"/>
      <c r="C200" s="574" t="s">
        <v>164</v>
      </c>
      <c r="D200" s="429"/>
      <c r="E200" s="428" t="s">
        <v>94</v>
      </c>
      <c r="F200" s="431">
        <v>5</v>
      </c>
      <c r="G200" s="583"/>
      <c r="H200" s="584"/>
      <c r="I200" s="585"/>
      <c r="J200" s="535"/>
      <c r="K200" s="537"/>
      <c r="L200" s="504"/>
      <c r="M200" s="438"/>
      <c r="N200" s="329"/>
    </row>
    <row r="201" spans="2:15" ht="21" customHeight="1">
      <c r="B201" s="542"/>
      <c r="C201" s="402" t="s">
        <v>175</v>
      </c>
      <c r="D201" s="586"/>
      <c r="E201" s="404"/>
      <c r="F201" s="492"/>
      <c r="G201" s="493"/>
      <c r="H201" s="587"/>
      <c r="I201" s="495"/>
      <c r="J201" s="496"/>
      <c r="K201" s="497"/>
      <c r="L201" s="504"/>
      <c r="M201" s="438"/>
      <c r="N201" s="329"/>
    </row>
    <row r="202" spans="2:15" ht="21" customHeight="1">
      <c r="B202" s="552"/>
      <c r="C202" s="574" t="s">
        <v>162</v>
      </c>
      <c r="D202" s="429"/>
      <c r="E202" s="428" t="s">
        <v>94</v>
      </c>
      <c r="F202" s="431">
        <v>52</v>
      </c>
      <c r="G202" s="432"/>
      <c r="H202" s="584"/>
      <c r="I202" s="434"/>
      <c r="J202" s="535"/>
      <c r="K202" s="537"/>
      <c r="L202" s="504"/>
      <c r="M202" s="438"/>
      <c r="N202" s="329"/>
    </row>
    <row r="203" spans="2:15" ht="21" customHeight="1">
      <c r="B203" s="552"/>
      <c r="C203" s="574" t="s">
        <v>176</v>
      </c>
      <c r="D203" s="429"/>
      <c r="E203" s="428"/>
      <c r="F203" s="431"/>
      <c r="G203" s="432"/>
      <c r="H203" s="584"/>
      <c r="I203" s="434"/>
      <c r="J203" s="535"/>
      <c r="K203" s="537"/>
      <c r="L203" s="504"/>
      <c r="M203" s="438"/>
      <c r="N203" s="329"/>
    </row>
    <row r="204" spans="2:15" ht="21" customHeight="1">
      <c r="B204" s="552"/>
      <c r="C204" s="574" t="s">
        <v>162</v>
      </c>
      <c r="D204" s="429"/>
      <c r="E204" s="428" t="s">
        <v>94</v>
      </c>
      <c r="F204" s="431">
        <v>3</v>
      </c>
      <c r="G204" s="432"/>
      <c r="H204" s="584"/>
      <c r="I204" s="434"/>
      <c r="J204" s="535"/>
      <c r="K204" s="537"/>
      <c r="L204" s="504"/>
      <c r="M204" s="438"/>
      <c r="N204" s="329"/>
    </row>
    <row r="205" spans="2:15" ht="21" customHeight="1">
      <c r="B205" s="588"/>
      <c r="C205" s="574" t="s">
        <v>177</v>
      </c>
      <c r="D205" s="429"/>
      <c r="E205" s="428"/>
      <c r="F205" s="431"/>
      <c r="G205" s="432"/>
      <c r="H205" s="584"/>
      <c r="I205" s="434"/>
      <c r="J205" s="433"/>
      <c r="K205" s="435"/>
      <c r="L205" s="504"/>
      <c r="M205" s="438"/>
      <c r="N205" s="329"/>
    </row>
    <row r="206" spans="2:15" ht="21" customHeight="1">
      <c r="B206" s="552"/>
      <c r="C206" s="574" t="s">
        <v>170</v>
      </c>
      <c r="D206" s="429"/>
      <c r="E206" s="428" t="s">
        <v>94</v>
      </c>
      <c r="F206" s="431">
        <v>11</v>
      </c>
      <c r="G206" s="432"/>
      <c r="H206" s="584"/>
      <c r="I206" s="434"/>
      <c r="J206" s="535"/>
      <c r="K206" s="537"/>
      <c r="L206" s="504"/>
      <c r="M206" s="438"/>
      <c r="N206" s="329"/>
    </row>
    <row r="207" spans="2:15" ht="21" customHeight="1">
      <c r="B207" s="552"/>
      <c r="C207" s="574" t="s">
        <v>171</v>
      </c>
      <c r="D207" s="429"/>
      <c r="E207" s="428" t="s">
        <v>94</v>
      </c>
      <c r="F207" s="431">
        <v>2</v>
      </c>
      <c r="G207" s="432"/>
      <c r="H207" s="584"/>
      <c r="I207" s="434"/>
      <c r="J207" s="535"/>
      <c r="K207" s="537"/>
      <c r="L207" s="504"/>
      <c r="M207" s="438"/>
      <c r="N207" s="329"/>
    </row>
    <row r="208" spans="2:15" ht="21" customHeight="1">
      <c r="B208" s="552"/>
      <c r="C208" s="574" t="s">
        <v>172</v>
      </c>
      <c r="D208" s="429"/>
      <c r="E208" s="428" t="s">
        <v>94</v>
      </c>
      <c r="F208" s="431">
        <v>4</v>
      </c>
      <c r="G208" s="432"/>
      <c r="H208" s="584"/>
      <c r="I208" s="434"/>
      <c r="J208" s="535"/>
      <c r="K208" s="537"/>
      <c r="L208" s="504"/>
      <c r="M208" s="438"/>
      <c r="N208" s="329"/>
    </row>
    <row r="209" spans="2:14" ht="21" customHeight="1">
      <c r="B209" s="552"/>
      <c r="C209" s="574" t="s">
        <v>173</v>
      </c>
      <c r="D209" s="429"/>
      <c r="E209" s="428" t="s">
        <v>94</v>
      </c>
      <c r="F209" s="431">
        <v>12</v>
      </c>
      <c r="G209" s="432"/>
      <c r="H209" s="584"/>
      <c r="I209" s="434"/>
      <c r="J209" s="535"/>
      <c r="K209" s="537"/>
      <c r="L209" s="504"/>
      <c r="M209" s="438"/>
      <c r="N209" s="329"/>
    </row>
    <row r="210" spans="2:14" ht="21" customHeight="1">
      <c r="B210" s="552"/>
      <c r="C210" s="574" t="s">
        <v>178</v>
      </c>
      <c r="D210" s="429"/>
      <c r="E210" s="428"/>
      <c r="F210" s="431"/>
      <c r="G210" s="432"/>
      <c r="H210" s="584"/>
      <c r="I210" s="434"/>
      <c r="J210" s="535"/>
      <c r="K210" s="537"/>
      <c r="L210" s="504"/>
      <c r="M210" s="438"/>
      <c r="N210" s="329"/>
    </row>
    <row r="211" spans="2:14" ht="21" customHeight="1">
      <c r="B211" s="588"/>
      <c r="C211" s="574" t="s">
        <v>170</v>
      </c>
      <c r="D211" s="429"/>
      <c r="E211" s="428" t="s">
        <v>94</v>
      </c>
      <c r="F211" s="431">
        <v>11</v>
      </c>
      <c r="G211" s="432"/>
      <c r="H211" s="584"/>
      <c r="I211" s="434"/>
      <c r="J211" s="535"/>
      <c r="K211" s="537"/>
      <c r="L211" s="504"/>
      <c r="M211" s="438"/>
      <c r="N211" s="329"/>
    </row>
    <row r="212" spans="2:14" ht="21" customHeight="1">
      <c r="B212" s="588"/>
      <c r="C212" s="574" t="s">
        <v>173</v>
      </c>
      <c r="D212" s="429"/>
      <c r="E212" s="428" t="s">
        <v>94</v>
      </c>
      <c r="F212" s="431">
        <v>1</v>
      </c>
      <c r="G212" s="432"/>
      <c r="H212" s="584"/>
      <c r="I212" s="434"/>
      <c r="J212" s="535"/>
      <c r="K212" s="537"/>
      <c r="L212" s="504"/>
      <c r="M212" s="438"/>
      <c r="N212" s="329"/>
    </row>
    <row r="213" spans="2:14" ht="21" customHeight="1">
      <c r="B213" s="588"/>
      <c r="C213" s="589" t="s">
        <v>687</v>
      </c>
      <c r="D213" s="429"/>
      <c r="E213" s="428" t="s">
        <v>94</v>
      </c>
      <c r="F213" s="434">
        <v>85</v>
      </c>
      <c r="G213" s="432"/>
      <c r="H213" s="433"/>
      <c r="I213" s="434"/>
      <c r="J213" s="535"/>
      <c r="K213" s="537"/>
      <c r="L213" s="504"/>
      <c r="M213" s="438"/>
      <c r="N213" s="329"/>
    </row>
    <row r="214" spans="2:14" ht="21" customHeight="1">
      <c r="B214" s="588"/>
      <c r="C214" s="589" t="s">
        <v>689</v>
      </c>
      <c r="D214" s="429"/>
      <c r="E214" s="428" t="s">
        <v>377</v>
      </c>
      <c r="F214" s="434">
        <v>1</v>
      </c>
      <c r="G214" s="432"/>
      <c r="H214" s="433"/>
      <c r="I214" s="434"/>
      <c r="J214" s="535"/>
      <c r="K214" s="537"/>
      <c r="L214" s="504"/>
      <c r="M214" s="438"/>
      <c r="N214" s="329"/>
    </row>
    <row r="215" spans="2:14" ht="21" customHeight="1">
      <c r="B215" s="542"/>
      <c r="C215" s="402"/>
      <c r="D215" s="586"/>
      <c r="E215" s="404"/>
      <c r="F215" s="492"/>
      <c r="G215" s="493"/>
      <c r="H215" s="587"/>
      <c r="I215" s="495"/>
      <c r="J215" s="590"/>
      <c r="K215" s="591"/>
      <c r="L215" s="592"/>
      <c r="M215" s="593"/>
      <c r="N215" s="329"/>
    </row>
    <row r="216" spans="2:14" ht="21" customHeight="1">
      <c r="B216" s="594"/>
      <c r="C216" s="1254" t="s">
        <v>456</v>
      </c>
      <c r="D216" s="1255"/>
      <c r="E216" s="477"/>
      <c r="F216" s="595"/>
      <c r="G216" s="479"/>
      <c r="H216" s="596"/>
      <c r="I216" s="481"/>
      <c r="J216" s="596"/>
      <c r="K216" s="480"/>
      <c r="L216" s="448"/>
      <c r="M216" s="597"/>
      <c r="N216" s="329"/>
    </row>
    <row r="217" spans="2:14" ht="21" customHeight="1">
      <c r="B217" s="549"/>
      <c r="C217" s="598"/>
      <c r="D217" s="599"/>
      <c r="E217" s="552"/>
      <c r="F217" s="553"/>
      <c r="G217" s="554"/>
      <c r="H217" s="555"/>
      <c r="I217" s="556"/>
      <c r="J217" s="555"/>
      <c r="K217" s="557"/>
      <c r="L217" s="592"/>
      <c r="M217" s="593"/>
      <c r="N217" s="329"/>
    </row>
    <row r="218" spans="2:14" ht="21" customHeight="1">
      <c r="B218" s="415">
        <v>1.4</v>
      </c>
      <c r="C218" s="558" t="s">
        <v>21</v>
      </c>
      <c r="D218" s="600"/>
      <c r="E218" s="601" t="s">
        <v>2</v>
      </c>
      <c r="F218" s="602" t="s">
        <v>2</v>
      </c>
      <c r="G218" s="603"/>
      <c r="H218" s="604"/>
      <c r="I218" s="605"/>
      <c r="J218" s="604"/>
      <c r="K218" s="606"/>
      <c r="L218" s="504"/>
      <c r="M218" s="438"/>
      <c r="N218" s="329"/>
    </row>
    <row r="219" spans="2:14" ht="21" customHeight="1">
      <c r="B219" s="601"/>
      <c r="C219" s="558" t="s">
        <v>72</v>
      </c>
      <c r="D219" s="607"/>
      <c r="E219" s="601"/>
      <c r="F219" s="602"/>
      <c r="G219" s="603"/>
      <c r="H219" s="604"/>
      <c r="I219" s="605"/>
      <c r="J219" s="604"/>
      <c r="K219" s="606"/>
      <c r="L219" s="504"/>
      <c r="M219" s="438"/>
      <c r="N219" s="329"/>
    </row>
    <row r="220" spans="2:14" ht="21" customHeight="1">
      <c r="B220" s="601"/>
      <c r="C220" s="574" t="s">
        <v>476</v>
      </c>
      <c r="D220" s="600"/>
      <c r="E220" s="428"/>
      <c r="F220" s="575"/>
      <c r="G220" s="576"/>
      <c r="H220" s="577"/>
      <c r="I220" s="578"/>
      <c r="J220" s="577"/>
      <c r="K220" s="608"/>
      <c r="L220" s="504"/>
      <c r="M220" s="438"/>
      <c r="N220" s="329"/>
    </row>
    <row r="221" spans="2:14" ht="21" customHeight="1">
      <c r="B221" s="601"/>
      <c r="C221" s="609" t="s">
        <v>92</v>
      </c>
      <c r="D221" s="600" t="s">
        <v>91</v>
      </c>
      <c r="E221" s="428" t="s">
        <v>94</v>
      </c>
      <c r="F221" s="431">
        <v>1</v>
      </c>
      <c r="G221" s="432"/>
      <c r="H221" s="433"/>
      <c r="I221" s="434"/>
      <c r="J221" s="433"/>
      <c r="K221" s="435"/>
      <c r="L221" s="504"/>
      <c r="M221" s="438"/>
      <c r="N221" s="329"/>
    </row>
    <row r="222" spans="2:14" ht="21" customHeight="1">
      <c r="B222" s="539"/>
      <c r="C222" s="610" t="s">
        <v>92</v>
      </c>
      <c r="D222" s="611" t="s">
        <v>93</v>
      </c>
      <c r="E222" s="404" t="s">
        <v>94</v>
      </c>
      <c r="F222" s="492">
        <v>1</v>
      </c>
      <c r="G222" s="493"/>
      <c r="H222" s="496"/>
      <c r="I222" s="434"/>
      <c r="J222" s="496"/>
      <c r="K222" s="497"/>
      <c r="L222" s="504"/>
      <c r="M222" s="438"/>
      <c r="N222" s="329"/>
    </row>
    <row r="223" spans="2:14" ht="21" customHeight="1">
      <c r="B223" s="539"/>
      <c r="C223" s="610" t="s">
        <v>92</v>
      </c>
      <c r="D223" s="612" t="s">
        <v>348</v>
      </c>
      <c r="E223" s="428" t="s">
        <v>94</v>
      </c>
      <c r="F223" s="434">
        <v>1</v>
      </c>
      <c r="G223" s="432"/>
      <c r="H223" s="433"/>
      <c r="I223" s="434"/>
      <c r="J223" s="433"/>
      <c r="K223" s="435"/>
      <c r="L223" s="504"/>
      <c r="M223" s="438"/>
      <c r="N223" s="329"/>
    </row>
    <row r="224" spans="2:14" ht="21" customHeight="1">
      <c r="B224" s="539"/>
      <c r="C224" s="610" t="s">
        <v>92</v>
      </c>
      <c r="D224" s="612" t="s">
        <v>349</v>
      </c>
      <c r="E224" s="428" t="s">
        <v>94</v>
      </c>
      <c r="F224" s="434">
        <v>1</v>
      </c>
      <c r="G224" s="432"/>
      <c r="H224" s="433"/>
      <c r="I224" s="434"/>
      <c r="J224" s="433"/>
      <c r="K224" s="435"/>
      <c r="L224" s="504"/>
      <c r="M224" s="438"/>
      <c r="N224" s="329"/>
    </row>
    <row r="225" spans="2:14" ht="21" customHeight="1">
      <c r="B225" s="539"/>
      <c r="C225" s="610" t="s">
        <v>92</v>
      </c>
      <c r="D225" s="612" t="s">
        <v>350</v>
      </c>
      <c r="E225" s="428" t="s">
        <v>94</v>
      </c>
      <c r="F225" s="434">
        <v>1</v>
      </c>
      <c r="G225" s="432"/>
      <c r="H225" s="433"/>
      <c r="I225" s="434"/>
      <c r="J225" s="433"/>
      <c r="K225" s="435"/>
      <c r="L225" s="504"/>
      <c r="M225" s="438"/>
      <c r="N225" s="329"/>
    </row>
    <row r="226" spans="2:14" ht="21" customHeight="1">
      <c r="B226" s="539"/>
      <c r="C226" s="610" t="s">
        <v>92</v>
      </c>
      <c r="D226" s="612" t="s">
        <v>490</v>
      </c>
      <c r="E226" s="428" t="s">
        <v>94</v>
      </c>
      <c r="F226" s="434">
        <v>1</v>
      </c>
      <c r="G226" s="432"/>
      <c r="H226" s="433"/>
      <c r="I226" s="434"/>
      <c r="J226" s="433"/>
      <c r="K226" s="435"/>
      <c r="L226" s="504"/>
      <c r="M226" s="438"/>
      <c r="N226" s="329"/>
    </row>
    <row r="227" spans="2:14" ht="21" customHeight="1">
      <c r="B227" s="539"/>
      <c r="C227" s="610" t="s">
        <v>92</v>
      </c>
      <c r="D227" s="612" t="s">
        <v>491</v>
      </c>
      <c r="E227" s="428" t="s">
        <v>94</v>
      </c>
      <c r="F227" s="434">
        <v>1</v>
      </c>
      <c r="G227" s="432"/>
      <c r="H227" s="433"/>
      <c r="I227" s="434"/>
      <c r="J227" s="433"/>
      <c r="K227" s="435"/>
      <c r="L227" s="504"/>
      <c r="M227" s="438"/>
      <c r="N227" s="329"/>
    </row>
    <row r="228" spans="2:14" ht="21" customHeight="1">
      <c r="B228" s="539"/>
      <c r="C228" s="1286" t="s">
        <v>645</v>
      </c>
      <c r="D228" s="1287"/>
      <c r="E228" s="428" t="s">
        <v>377</v>
      </c>
      <c r="F228" s="434">
        <v>1</v>
      </c>
      <c r="G228" s="493"/>
      <c r="H228" s="433"/>
      <c r="I228" s="434"/>
      <c r="J228" s="433"/>
      <c r="K228" s="435"/>
      <c r="L228" s="504"/>
      <c r="M228" s="438"/>
      <c r="N228" s="329"/>
    </row>
    <row r="229" spans="2:14" ht="21" customHeight="1">
      <c r="B229" s="539"/>
      <c r="C229" s="1286" t="s">
        <v>731</v>
      </c>
      <c r="D229" s="1288"/>
      <c r="E229" s="613" t="s">
        <v>377</v>
      </c>
      <c r="F229" s="434">
        <v>1</v>
      </c>
      <c r="G229" s="493"/>
      <c r="H229" s="433"/>
      <c r="I229" s="434"/>
      <c r="J229" s="433"/>
      <c r="K229" s="435"/>
      <c r="L229" s="504"/>
      <c r="M229" s="438"/>
      <c r="N229" s="329"/>
    </row>
    <row r="230" spans="2:14" ht="21" customHeight="1">
      <c r="B230" s="539"/>
      <c r="C230" s="574" t="s">
        <v>497</v>
      </c>
      <c r="D230" s="612"/>
      <c r="E230" s="428"/>
      <c r="F230" s="434"/>
      <c r="G230" s="493"/>
      <c r="H230" s="433"/>
      <c r="I230" s="434"/>
      <c r="J230" s="433"/>
      <c r="K230" s="435"/>
      <c r="L230" s="504"/>
      <c r="M230" s="438"/>
      <c r="N230" s="329"/>
    </row>
    <row r="231" spans="2:14" ht="21" customHeight="1">
      <c r="B231" s="539"/>
      <c r="C231" s="610" t="s">
        <v>92</v>
      </c>
      <c r="D231" s="612" t="s">
        <v>492</v>
      </c>
      <c r="E231" s="428" t="s">
        <v>94</v>
      </c>
      <c r="F231" s="434">
        <v>1</v>
      </c>
      <c r="G231" s="493"/>
      <c r="H231" s="433"/>
      <c r="I231" s="434"/>
      <c r="J231" s="433"/>
      <c r="K231" s="435"/>
      <c r="L231" s="504"/>
      <c r="M231" s="438"/>
      <c r="N231" s="329"/>
    </row>
    <row r="232" spans="2:14" ht="21" customHeight="1">
      <c r="B232" s="539"/>
      <c r="C232" s="610" t="s">
        <v>92</v>
      </c>
      <c r="D232" s="612" t="s">
        <v>493</v>
      </c>
      <c r="E232" s="428" t="s">
        <v>94</v>
      </c>
      <c r="F232" s="434">
        <v>1</v>
      </c>
      <c r="G232" s="493"/>
      <c r="H232" s="433"/>
      <c r="I232" s="434"/>
      <c r="J232" s="433"/>
      <c r="K232" s="435"/>
      <c r="L232" s="504"/>
      <c r="M232" s="438"/>
      <c r="N232" s="329"/>
    </row>
    <row r="233" spans="2:14" ht="21" customHeight="1">
      <c r="B233" s="539"/>
      <c r="C233" s="610" t="s">
        <v>92</v>
      </c>
      <c r="D233" s="612" t="s">
        <v>494</v>
      </c>
      <c r="E233" s="428" t="s">
        <v>94</v>
      </c>
      <c r="F233" s="434">
        <v>1</v>
      </c>
      <c r="G233" s="493"/>
      <c r="H233" s="433"/>
      <c r="I233" s="434"/>
      <c r="J233" s="433"/>
      <c r="K233" s="435"/>
      <c r="L233" s="504"/>
      <c r="M233" s="438"/>
      <c r="N233" s="329"/>
    </row>
    <row r="234" spans="2:14" ht="21" customHeight="1">
      <c r="B234" s="539"/>
      <c r="C234" s="610" t="s">
        <v>92</v>
      </c>
      <c r="D234" s="612" t="s">
        <v>498</v>
      </c>
      <c r="E234" s="428" t="s">
        <v>94</v>
      </c>
      <c r="F234" s="434">
        <v>1</v>
      </c>
      <c r="G234" s="493"/>
      <c r="H234" s="433"/>
      <c r="I234" s="434"/>
      <c r="J234" s="433"/>
      <c r="K234" s="435"/>
      <c r="L234" s="504"/>
      <c r="M234" s="438"/>
      <c r="N234" s="329"/>
    </row>
    <row r="235" spans="2:14" ht="21" customHeight="1">
      <c r="B235" s="539"/>
      <c r="C235" s="610" t="s">
        <v>92</v>
      </c>
      <c r="D235" s="612" t="s">
        <v>499</v>
      </c>
      <c r="E235" s="428" t="s">
        <v>94</v>
      </c>
      <c r="F235" s="434">
        <v>1</v>
      </c>
      <c r="G235" s="493"/>
      <c r="H235" s="433"/>
      <c r="I235" s="434"/>
      <c r="J235" s="433"/>
      <c r="K235" s="435"/>
      <c r="L235" s="504"/>
      <c r="M235" s="438"/>
      <c r="N235" s="329"/>
    </row>
    <row r="236" spans="2:14" ht="21" customHeight="1">
      <c r="B236" s="539"/>
      <c r="C236" s="610" t="s">
        <v>92</v>
      </c>
      <c r="D236" s="612" t="s">
        <v>496</v>
      </c>
      <c r="E236" s="428" t="s">
        <v>94</v>
      </c>
      <c r="F236" s="434">
        <v>3</v>
      </c>
      <c r="G236" s="493"/>
      <c r="H236" s="433"/>
      <c r="I236" s="434"/>
      <c r="J236" s="433"/>
      <c r="K236" s="435"/>
      <c r="L236" s="504"/>
      <c r="M236" s="438"/>
      <c r="N236" s="329"/>
    </row>
    <row r="237" spans="2:14" ht="21" customHeight="1">
      <c r="B237" s="601"/>
      <c r="C237" s="558" t="s">
        <v>113</v>
      </c>
      <c r="D237" s="607"/>
      <c r="E237" s="601"/>
      <c r="F237" s="618"/>
      <c r="G237" s="619"/>
      <c r="H237" s="620"/>
      <c r="I237" s="621"/>
      <c r="J237" s="620"/>
      <c r="K237" s="622"/>
      <c r="L237" s="504"/>
      <c r="M237" s="438"/>
      <c r="N237" s="329"/>
    </row>
    <row r="238" spans="2:14" ht="21" customHeight="1">
      <c r="B238" s="601"/>
      <c r="C238" s="574" t="s">
        <v>366</v>
      </c>
      <c r="D238" s="600"/>
      <c r="E238" s="428"/>
      <c r="F238" s="431"/>
      <c r="G238" s="432"/>
      <c r="H238" s="433"/>
      <c r="I238" s="434"/>
      <c r="J238" s="433"/>
      <c r="K238" s="435"/>
      <c r="L238" s="504"/>
      <c r="M238" s="438"/>
      <c r="N238" s="329"/>
    </row>
    <row r="239" spans="2:14" ht="21" customHeight="1">
      <c r="B239" s="601"/>
      <c r="C239" s="609" t="s">
        <v>92</v>
      </c>
      <c r="D239" s="600" t="s">
        <v>112</v>
      </c>
      <c r="E239" s="428" t="s">
        <v>103</v>
      </c>
      <c r="F239" s="431">
        <f>(108+156)/2</f>
        <v>132</v>
      </c>
      <c r="G239" s="1195"/>
      <c r="H239" s="468"/>
      <c r="I239" s="1196"/>
      <c r="J239" s="433"/>
      <c r="K239" s="435"/>
      <c r="L239" s="504"/>
      <c r="M239" s="438"/>
      <c r="N239" s="1155"/>
    </row>
    <row r="240" spans="2:14" ht="21" customHeight="1">
      <c r="B240" s="601"/>
      <c r="C240" s="625" t="s">
        <v>92</v>
      </c>
      <c r="D240" s="626" t="s">
        <v>440</v>
      </c>
      <c r="E240" s="428" t="s">
        <v>103</v>
      </c>
      <c r="F240" s="431">
        <v>48</v>
      </c>
      <c r="G240" s="1195"/>
      <c r="H240" s="468"/>
      <c r="I240" s="1196"/>
      <c r="J240" s="433"/>
      <c r="K240" s="435"/>
      <c r="L240" s="504"/>
      <c r="M240" s="438"/>
      <c r="N240" s="1155"/>
    </row>
    <row r="241" spans="2:14" ht="21" customHeight="1">
      <c r="B241" s="539"/>
      <c r="C241" s="610" t="s">
        <v>92</v>
      </c>
      <c r="D241" s="611" t="s">
        <v>115</v>
      </c>
      <c r="E241" s="404" t="s">
        <v>103</v>
      </c>
      <c r="F241" s="1167">
        <f>(540+732)/2</f>
        <v>636</v>
      </c>
      <c r="G241" s="1168"/>
      <c r="H241" s="944"/>
      <c r="I241" s="945"/>
      <c r="J241" s="496"/>
      <c r="K241" s="497"/>
      <c r="L241" s="504"/>
      <c r="M241" s="438"/>
      <c r="N241" s="1155"/>
    </row>
    <row r="242" spans="2:14" ht="21" customHeight="1">
      <c r="B242" s="601"/>
      <c r="C242" s="609" t="s">
        <v>92</v>
      </c>
      <c r="D242" s="600" t="s">
        <v>185</v>
      </c>
      <c r="E242" s="428" t="s">
        <v>103</v>
      </c>
      <c r="F242" s="465">
        <v>48</v>
      </c>
      <c r="G242" s="466"/>
      <c r="H242" s="468"/>
      <c r="I242" s="467"/>
      <c r="J242" s="433"/>
      <c r="K242" s="435"/>
      <c r="L242" s="504"/>
      <c r="M242" s="438"/>
      <c r="N242" s="1155"/>
    </row>
    <row r="243" spans="2:14" ht="21" customHeight="1">
      <c r="B243" s="601"/>
      <c r="C243" s="625" t="s">
        <v>92</v>
      </c>
      <c r="D243" s="626" t="s">
        <v>441</v>
      </c>
      <c r="E243" s="428" t="s">
        <v>103</v>
      </c>
      <c r="F243" s="465">
        <f>192*0.9+90</f>
        <v>262.8</v>
      </c>
      <c r="G243" s="466"/>
      <c r="H243" s="468"/>
      <c r="I243" s="467"/>
      <c r="J243" s="433"/>
      <c r="K243" s="435"/>
      <c r="L243" s="504"/>
      <c r="M243" s="438"/>
      <c r="N243" s="1155"/>
    </row>
    <row r="244" spans="2:14" ht="21" customHeight="1">
      <c r="B244" s="601"/>
      <c r="C244" s="609" t="s">
        <v>92</v>
      </c>
      <c r="D244" s="600" t="s">
        <v>114</v>
      </c>
      <c r="E244" s="428" t="s">
        <v>103</v>
      </c>
      <c r="F244" s="465">
        <v>432</v>
      </c>
      <c r="G244" s="466"/>
      <c r="H244" s="468"/>
      <c r="I244" s="467"/>
      <c r="J244" s="433"/>
      <c r="K244" s="435"/>
      <c r="L244" s="504"/>
      <c r="M244" s="438"/>
      <c r="N244" s="1155"/>
    </row>
    <row r="245" spans="2:14" ht="21" customHeight="1">
      <c r="B245" s="601"/>
      <c r="C245" s="609" t="s">
        <v>92</v>
      </c>
      <c r="D245" s="600" t="s">
        <v>433</v>
      </c>
      <c r="E245" s="428" t="s">
        <v>103</v>
      </c>
      <c r="F245" s="465">
        <f>200+340</f>
        <v>540</v>
      </c>
      <c r="G245" s="466"/>
      <c r="H245" s="468"/>
      <c r="I245" s="467"/>
      <c r="J245" s="433"/>
      <c r="K245" s="435"/>
      <c r="L245" s="504"/>
      <c r="M245" s="438"/>
      <c r="N245" s="1155"/>
    </row>
    <row r="246" spans="2:14" ht="21" customHeight="1">
      <c r="B246" s="601"/>
      <c r="C246" s="625" t="s">
        <v>92</v>
      </c>
      <c r="D246" s="626" t="s">
        <v>592</v>
      </c>
      <c r="E246" s="428" t="s">
        <v>103</v>
      </c>
      <c r="F246" s="465">
        <v>360</v>
      </c>
      <c r="G246" s="466"/>
      <c r="H246" s="468"/>
      <c r="I246" s="467"/>
      <c r="J246" s="433"/>
      <c r="K246" s="435"/>
      <c r="L246" s="504"/>
      <c r="M246" s="438"/>
      <c r="N246" s="329"/>
    </row>
    <row r="247" spans="2:14" ht="21" customHeight="1">
      <c r="B247" s="601"/>
      <c r="C247" s="625" t="s">
        <v>92</v>
      </c>
      <c r="D247" s="626" t="s">
        <v>593</v>
      </c>
      <c r="E247" s="428" t="s">
        <v>103</v>
      </c>
      <c r="F247" s="465">
        <v>340</v>
      </c>
      <c r="G247" s="466"/>
      <c r="H247" s="468"/>
      <c r="I247" s="467"/>
      <c r="J247" s="433"/>
      <c r="K247" s="435"/>
      <c r="L247" s="504"/>
      <c r="M247" s="438"/>
      <c r="N247" s="329"/>
    </row>
    <row r="248" spans="2:14" ht="21" customHeight="1">
      <c r="B248" s="601"/>
      <c r="C248" s="625" t="s">
        <v>92</v>
      </c>
      <c r="D248" s="626" t="s">
        <v>594</v>
      </c>
      <c r="E248" s="428" t="s">
        <v>103</v>
      </c>
      <c r="F248" s="465">
        <v>90</v>
      </c>
      <c r="G248" s="466"/>
      <c r="H248" s="468"/>
      <c r="I248" s="467"/>
      <c r="J248" s="433"/>
      <c r="K248" s="435"/>
      <c r="L248" s="504"/>
      <c r="M248" s="438"/>
      <c r="N248" s="329"/>
    </row>
    <row r="249" spans="2:14" ht="21" customHeight="1">
      <c r="B249" s="601"/>
      <c r="C249" s="625" t="s">
        <v>92</v>
      </c>
      <c r="D249" s="626" t="s">
        <v>595</v>
      </c>
      <c r="E249" s="428" t="s">
        <v>103</v>
      </c>
      <c r="F249" s="465">
        <v>85</v>
      </c>
      <c r="G249" s="466"/>
      <c r="H249" s="468"/>
      <c r="I249" s="467"/>
      <c r="J249" s="433"/>
      <c r="K249" s="435"/>
      <c r="L249" s="504"/>
      <c r="M249" s="438"/>
      <c r="N249" s="1155"/>
    </row>
    <row r="250" spans="2:14" ht="21" customHeight="1">
      <c r="B250" s="601"/>
      <c r="C250" s="625"/>
      <c r="D250" s="626"/>
      <c r="E250" s="428"/>
      <c r="F250" s="465"/>
      <c r="G250" s="466"/>
      <c r="H250" s="468"/>
      <c r="I250" s="467"/>
      <c r="J250" s="433"/>
      <c r="K250" s="435"/>
      <c r="L250" s="504"/>
      <c r="M250" s="438"/>
      <c r="N250" s="329"/>
    </row>
    <row r="251" spans="2:14" ht="21" customHeight="1">
      <c r="B251" s="601"/>
      <c r="C251" s="609" t="s">
        <v>92</v>
      </c>
      <c r="D251" s="600" t="s">
        <v>104</v>
      </c>
      <c r="E251" s="428" t="s">
        <v>377</v>
      </c>
      <c r="F251" s="465">
        <v>1</v>
      </c>
      <c r="G251" s="466"/>
      <c r="H251" s="468"/>
      <c r="I251" s="467"/>
      <c r="J251" s="433"/>
      <c r="K251" s="435"/>
      <c r="L251" s="504"/>
      <c r="M251" s="438"/>
      <c r="N251" s="329"/>
    </row>
    <row r="252" spans="2:14" ht="21" customHeight="1">
      <c r="B252" s="601"/>
      <c r="C252" s="558" t="s">
        <v>367</v>
      </c>
      <c r="D252" s="607"/>
      <c r="E252" s="601"/>
      <c r="F252" s="1169"/>
      <c r="G252" s="1170"/>
      <c r="H252" s="1171"/>
      <c r="I252" s="1172"/>
      <c r="J252" s="620"/>
      <c r="K252" s="622"/>
      <c r="L252" s="504"/>
      <c r="M252" s="438"/>
      <c r="N252" s="329"/>
    </row>
    <row r="253" spans="2:14" ht="21" customHeight="1">
      <c r="B253" s="601"/>
      <c r="C253" s="609" t="s">
        <v>92</v>
      </c>
      <c r="D253" s="600" t="s">
        <v>116</v>
      </c>
      <c r="E253" s="428" t="s">
        <v>103</v>
      </c>
      <c r="F253" s="465">
        <f>(108+156)/2</f>
        <v>132</v>
      </c>
      <c r="G253" s="466"/>
      <c r="H253" s="468"/>
      <c r="I253" s="467"/>
      <c r="J253" s="433"/>
      <c r="K253" s="435"/>
      <c r="L253" s="504"/>
      <c r="M253" s="438"/>
      <c r="N253" s="1155"/>
    </row>
    <row r="254" spans="2:14" ht="21" customHeight="1">
      <c r="B254" s="601"/>
      <c r="C254" s="609" t="s">
        <v>92</v>
      </c>
      <c r="D254" s="600" t="s">
        <v>117</v>
      </c>
      <c r="E254" s="428" t="s">
        <v>103</v>
      </c>
      <c r="F254" s="465">
        <v>108</v>
      </c>
      <c r="G254" s="466"/>
      <c r="H254" s="468"/>
      <c r="I254" s="467"/>
      <c r="J254" s="433"/>
      <c r="K254" s="435"/>
      <c r="L254" s="504"/>
      <c r="M254" s="438"/>
      <c r="N254" s="1155"/>
    </row>
    <row r="255" spans="2:14" ht="21" customHeight="1">
      <c r="B255" s="601"/>
      <c r="C255" s="609" t="s">
        <v>92</v>
      </c>
      <c r="D255" s="600" t="s">
        <v>186</v>
      </c>
      <c r="E255" s="428" t="s">
        <v>103</v>
      </c>
      <c r="F255" s="465">
        <f>60*1*1.2</f>
        <v>72</v>
      </c>
      <c r="G255" s="466"/>
      <c r="H255" s="468"/>
      <c r="I255" s="467"/>
      <c r="J255" s="433"/>
      <c r="K255" s="435"/>
      <c r="L255" s="504"/>
      <c r="M255" s="438"/>
      <c r="N255" s="329"/>
    </row>
    <row r="256" spans="2:14" ht="21" customHeight="1">
      <c r="B256" s="601"/>
      <c r="C256" s="609" t="s">
        <v>92</v>
      </c>
      <c r="D256" s="600" t="s">
        <v>500</v>
      </c>
      <c r="E256" s="428" t="s">
        <v>103</v>
      </c>
      <c r="F256" s="465">
        <v>85</v>
      </c>
      <c r="G256" s="466"/>
      <c r="H256" s="468"/>
      <c r="I256" s="467"/>
      <c r="J256" s="433"/>
      <c r="K256" s="435"/>
      <c r="L256" s="504"/>
      <c r="M256" s="438"/>
      <c r="N256" s="329"/>
    </row>
    <row r="257" spans="2:16" ht="21" customHeight="1">
      <c r="B257" s="601"/>
      <c r="C257" s="609" t="s">
        <v>92</v>
      </c>
      <c r="D257" s="600" t="s">
        <v>501</v>
      </c>
      <c r="E257" s="428" t="s">
        <v>103</v>
      </c>
      <c r="F257" s="465">
        <v>90</v>
      </c>
      <c r="G257" s="466"/>
      <c r="H257" s="468"/>
      <c r="I257" s="467"/>
      <c r="J257" s="433"/>
      <c r="K257" s="435"/>
      <c r="L257" s="504"/>
      <c r="M257" s="438"/>
      <c r="N257" s="329"/>
    </row>
    <row r="258" spans="2:16" ht="21" customHeight="1">
      <c r="B258" s="601"/>
      <c r="C258" s="609" t="s">
        <v>92</v>
      </c>
      <c r="D258" s="600" t="s">
        <v>104</v>
      </c>
      <c r="E258" s="428" t="s">
        <v>377</v>
      </c>
      <c r="F258" s="465">
        <v>1</v>
      </c>
      <c r="G258" s="466"/>
      <c r="H258" s="468"/>
      <c r="I258" s="467"/>
      <c r="J258" s="433"/>
      <c r="K258" s="435"/>
      <c r="L258" s="504"/>
      <c r="M258" s="438"/>
      <c r="N258" s="329"/>
    </row>
    <row r="259" spans="2:16" ht="21" customHeight="1">
      <c r="B259" s="601"/>
      <c r="C259" s="558" t="s">
        <v>495</v>
      </c>
      <c r="D259" s="600"/>
      <c r="E259" s="601"/>
      <c r="F259" s="1169"/>
      <c r="G259" s="1170"/>
      <c r="H259" s="1171"/>
      <c r="I259" s="1172"/>
      <c r="J259" s="620"/>
      <c r="K259" s="622"/>
      <c r="L259" s="504"/>
      <c r="M259" s="438"/>
      <c r="N259" s="329"/>
    </row>
    <row r="260" spans="2:16" ht="21" customHeight="1">
      <c r="B260" s="601"/>
      <c r="C260" s="609" t="s">
        <v>92</v>
      </c>
      <c r="D260" s="600" t="s">
        <v>95</v>
      </c>
      <c r="E260" s="428" t="s">
        <v>94</v>
      </c>
      <c r="F260" s="465">
        <v>209</v>
      </c>
      <c r="G260" s="466"/>
      <c r="H260" s="468"/>
      <c r="I260" s="467"/>
      <c r="J260" s="433"/>
      <c r="K260" s="435"/>
      <c r="L260" s="504"/>
      <c r="M260" s="438"/>
      <c r="N260" s="329"/>
    </row>
    <row r="261" spans="2:16" ht="21" customHeight="1">
      <c r="B261" s="601"/>
      <c r="C261" s="609" t="s">
        <v>92</v>
      </c>
      <c r="D261" s="600" t="s">
        <v>96</v>
      </c>
      <c r="E261" s="428" t="s">
        <v>94</v>
      </c>
      <c r="F261" s="465">
        <v>8</v>
      </c>
      <c r="G261" s="466"/>
      <c r="H261" s="468"/>
      <c r="I261" s="467"/>
      <c r="J261" s="433"/>
      <c r="K261" s="435"/>
      <c r="L261" s="504"/>
      <c r="M261" s="438"/>
      <c r="N261" s="329"/>
    </row>
    <row r="262" spans="2:16" ht="21" customHeight="1">
      <c r="B262" s="601"/>
      <c r="C262" s="609" t="s">
        <v>92</v>
      </c>
      <c r="D262" s="600" t="s">
        <v>97</v>
      </c>
      <c r="E262" s="428" t="s">
        <v>94</v>
      </c>
      <c r="F262" s="465">
        <v>4</v>
      </c>
      <c r="G262" s="466"/>
      <c r="H262" s="468"/>
      <c r="I262" s="467"/>
      <c r="J262" s="433"/>
      <c r="K262" s="435"/>
      <c r="L262" s="504"/>
      <c r="M262" s="438"/>
      <c r="N262" s="329"/>
    </row>
    <row r="263" spans="2:16" ht="21" customHeight="1">
      <c r="B263" s="601"/>
      <c r="C263" s="609" t="s">
        <v>92</v>
      </c>
      <c r="D263" s="600" t="s">
        <v>98</v>
      </c>
      <c r="E263" s="428" t="s">
        <v>94</v>
      </c>
      <c r="F263" s="431">
        <v>0</v>
      </c>
      <c r="G263" s="432"/>
      <c r="H263" s="433"/>
      <c r="I263" s="434"/>
      <c r="J263" s="433"/>
      <c r="K263" s="435"/>
      <c r="L263" s="504"/>
      <c r="M263" s="438"/>
      <c r="N263" s="329"/>
    </row>
    <row r="264" spans="2:16" ht="21" customHeight="1">
      <c r="B264" s="601"/>
      <c r="C264" s="609" t="s">
        <v>92</v>
      </c>
      <c r="D264" s="600" t="s">
        <v>99</v>
      </c>
      <c r="E264" s="428" t="s">
        <v>94</v>
      </c>
      <c r="F264" s="431">
        <v>42</v>
      </c>
      <c r="G264" s="432"/>
      <c r="H264" s="433"/>
      <c r="I264" s="434"/>
      <c r="J264" s="433"/>
      <c r="K264" s="435"/>
      <c r="L264" s="504"/>
      <c r="M264" s="438"/>
      <c r="N264" s="329"/>
    </row>
    <row r="265" spans="2:16" ht="21" customHeight="1">
      <c r="B265" s="601"/>
      <c r="C265" s="609" t="s">
        <v>92</v>
      </c>
      <c r="D265" s="600" t="s">
        <v>100</v>
      </c>
      <c r="E265" s="428" t="s">
        <v>94</v>
      </c>
      <c r="F265" s="627">
        <v>110</v>
      </c>
      <c r="G265" s="623"/>
      <c r="H265" s="433"/>
      <c r="I265" s="624"/>
      <c r="J265" s="433"/>
      <c r="K265" s="435"/>
      <c r="L265" s="504"/>
      <c r="M265" s="438"/>
      <c r="N265" s="329"/>
    </row>
    <row r="266" spans="2:16" ht="21" customHeight="1">
      <c r="B266" s="601"/>
      <c r="C266" s="609" t="s">
        <v>92</v>
      </c>
      <c r="D266" s="600" t="s">
        <v>187</v>
      </c>
      <c r="E266" s="428" t="s">
        <v>103</v>
      </c>
      <c r="F266" s="627">
        <v>378</v>
      </c>
      <c r="G266" s="623"/>
      <c r="H266" s="433"/>
      <c r="I266" s="434"/>
      <c r="J266" s="433"/>
      <c r="K266" s="435"/>
      <c r="L266" s="504"/>
      <c r="M266" s="438"/>
      <c r="N266" s="329"/>
    </row>
    <row r="267" spans="2:16" ht="21" customHeight="1">
      <c r="B267" s="601"/>
      <c r="C267" s="609" t="s">
        <v>92</v>
      </c>
      <c r="D267" s="600" t="s">
        <v>191</v>
      </c>
      <c r="E267" s="428" t="s">
        <v>94</v>
      </c>
      <c r="F267" s="627">
        <v>18</v>
      </c>
      <c r="G267" s="623"/>
      <c r="H267" s="433"/>
      <c r="I267" s="624"/>
      <c r="J267" s="433"/>
      <c r="K267" s="435"/>
      <c r="L267" s="504"/>
      <c r="M267" s="438"/>
      <c r="N267" s="329"/>
    </row>
    <row r="268" spans="2:16" ht="21" customHeight="1">
      <c r="B268" s="539"/>
      <c r="C268" s="610" t="s">
        <v>92</v>
      </c>
      <c r="D268" s="611" t="s">
        <v>192</v>
      </c>
      <c r="E268" s="404" t="s">
        <v>94</v>
      </c>
      <c r="F268" s="628">
        <v>15</v>
      </c>
      <c r="G268" s="629"/>
      <c r="H268" s="496"/>
      <c r="I268" s="630"/>
      <c r="J268" s="496"/>
      <c r="K268" s="497"/>
      <c r="L268" s="504"/>
      <c r="M268" s="438"/>
      <c r="N268" s="329"/>
    </row>
    <row r="269" spans="2:16" ht="21" customHeight="1">
      <c r="B269" s="601"/>
      <c r="C269" s="558" t="s">
        <v>101</v>
      </c>
      <c r="D269" s="607"/>
      <c r="E269" s="601"/>
      <c r="F269" s="631"/>
      <c r="G269" s="632"/>
      <c r="H269" s="633"/>
      <c r="I269" s="634"/>
      <c r="J269" s="635"/>
      <c r="K269" s="636"/>
      <c r="L269" s="504"/>
      <c r="M269" s="438"/>
      <c r="N269" s="329"/>
    </row>
    <row r="270" spans="2:16" ht="21" customHeight="1">
      <c r="B270" s="601"/>
      <c r="C270" s="609" t="s">
        <v>92</v>
      </c>
      <c r="D270" s="600" t="s">
        <v>102</v>
      </c>
      <c r="E270" s="428" t="s">
        <v>103</v>
      </c>
      <c r="F270" s="637">
        <f>10600*0.8</f>
        <v>8480</v>
      </c>
      <c r="G270" s="1173"/>
      <c r="H270" s="1174"/>
      <c r="I270" s="1175"/>
      <c r="J270" s="639"/>
      <c r="K270" s="641"/>
      <c r="L270" s="504"/>
      <c r="M270" s="438"/>
      <c r="N270" s="1155"/>
    </row>
    <row r="271" spans="2:16" ht="21" customHeight="1">
      <c r="B271" s="601"/>
      <c r="C271" s="609" t="s">
        <v>92</v>
      </c>
      <c r="D271" s="600" t="s">
        <v>397</v>
      </c>
      <c r="E271" s="428" t="s">
        <v>377</v>
      </c>
      <c r="F271" s="431">
        <v>1</v>
      </c>
      <c r="G271" s="466"/>
      <c r="H271" s="468"/>
      <c r="I271" s="467"/>
      <c r="J271" s="433"/>
      <c r="K271" s="435"/>
      <c r="L271" s="504"/>
      <c r="M271" s="438"/>
      <c r="N271" s="329"/>
      <c r="O271" s="1284"/>
      <c r="P271" s="1285"/>
    </row>
    <row r="272" spans="2:16" ht="21" customHeight="1">
      <c r="B272" s="549"/>
      <c r="C272" s="382" t="s">
        <v>105</v>
      </c>
      <c r="D272" s="642"/>
      <c r="E272" s="549"/>
      <c r="F272" s="643"/>
      <c r="G272" s="1176"/>
      <c r="H272" s="1177"/>
      <c r="I272" s="1178"/>
      <c r="J272" s="645"/>
      <c r="K272" s="646"/>
      <c r="L272" s="504"/>
      <c r="M272" s="438"/>
      <c r="N272" s="329"/>
    </row>
    <row r="273" spans="2:14" ht="21" customHeight="1">
      <c r="B273" s="601"/>
      <c r="C273" s="609" t="s">
        <v>92</v>
      </c>
      <c r="D273" s="600" t="s">
        <v>106</v>
      </c>
      <c r="E273" s="428" t="s">
        <v>103</v>
      </c>
      <c r="F273" s="637">
        <f>F270/2</f>
        <v>4240</v>
      </c>
      <c r="G273" s="1173"/>
      <c r="H273" s="1174"/>
      <c r="I273" s="1179"/>
      <c r="J273" s="639"/>
      <c r="K273" s="641"/>
      <c r="L273" s="504"/>
      <c r="M273" s="438"/>
      <c r="N273" s="1155"/>
    </row>
    <row r="274" spans="2:14" ht="21" customHeight="1">
      <c r="B274" s="601"/>
      <c r="C274" s="609" t="s">
        <v>92</v>
      </c>
      <c r="D274" s="600" t="s">
        <v>397</v>
      </c>
      <c r="E274" s="428" t="s">
        <v>377</v>
      </c>
      <c r="F274" s="431">
        <v>1</v>
      </c>
      <c r="G274" s="432"/>
      <c r="H274" s="433"/>
      <c r="I274" s="434"/>
      <c r="J274" s="433"/>
      <c r="K274" s="435"/>
      <c r="L274" s="504"/>
      <c r="M274" s="438"/>
      <c r="N274" s="329"/>
    </row>
    <row r="275" spans="2:14" ht="21" customHeight="1">
      <c r="B275" s="601"/>
      <c r="C275" s="648" t="s">
        <v>107</v>
      </c>
      <c r="D275" s="607"/>
      <c r="E275" s="601"/>
      <c r="F275" s="631"/>
      <c r="G275" s="632"/>
      <c r="H275" s="633"/>
      <c r="I275" s="634"/>
      <c r="J275" s="635"/>
      <c r="K275" s="636"/>
      <c r="L275" s="504"/>
      <c r="M275" s="438"/>
      <c r="N275" s="329"/>
    </row>
    <row r="276" spans="2:14" ht="21" customHeight="1">
      <c r="B276" s="601"/>
      <c r="C276" s="609" t="s">
        <v>92</v>
      </c>
      <c r="D276" s="600" t="s">
        <v>109</v>
      </c>
      <c r="E276" s="428" t="s">
        <v>94</v>
      </c>
      <c r="F276" s="637">
        <v>125</v>
      </c>
      <c r="G276" s="638"/>
      <c r="H276" s="639"/>
      <c r="I276" s="640"/>
      <c r="J276" s="639"/>
      <c r="K276" s="641"/>
      <c r="L276" s="504"/>
      <c r="M276" s="438"/>
      <c r="N276" s="329"/>
    </row>
    <row r="277" spans="2:14" ht="21" customHeight="1">
      <c r="B277" s="601"/>
      <c r="C277" s="609" t="s">
        <v>92</v>
      </c>
      <c r="D277" s="600" t="s">
        <v>110</v>
      </c>
      <c r="E277" s="428" t="s">
        <v>94</v>
      </c>
      <c r="F277" s="637">
        <v>93</v>
      </c>
      <c r="G277" s="638"/>
      <c r="H277" s="639"/>
      <c r="I277" s="640"/>
      <c r="J277" s="639"/>
      <c r="K277" s="641"/>
      <c r="L277" s="504"/>
      <c r="M277" s="438"/>
      <c r="N277" s="329"/>
    </row>
    <row r="278" spans="2:14" ht="21" customHeight="1">
      <c r="B278" s="601"/>
      <c r="C278" s="609"/>
      <c r="D278" s="600" t="s">
        <v>111</v>
      </c>
      <c r="E278" s="428" t="s">
        <v>94</v>
      </c>
      <c r="F278" s="637">
        <v>20</v>
      </c>
      <c r="G278" s="638"/>
      <c r="H278" s="639"/>
      <c r="I278" s="640"/>
      <c r="J278" s="639"/>
      <c r="K278" s="641"/>
      <c r="L278" s="504"/>
      <c r="M278" s="438"/>
      <c r="N278" s="329"/>
    </row>
    <row r="279" spans="2:14" ht="21" customHeight="1">
      <c r="B279" s="539"/>
      <c r="C279" s="610" t="s">
        <v>92</v>
      </c>
      <c r="D279" s="611" t="s">
        <v>108</v>
      </c>
      <c r="E279" s="404" t="s">
        <v>94</v>
      </c>
      <c r="F279" s="649">
        <v>220</v>
      </c>
      <c r="G279" s="650"/>
      <c r="H279" s="651"/>
      <c r="I279" s="652"/>
      <c r="J279" s="651"/>
      <c r="K279" s="653"/>
      <c r="L279" s="504"/>
      <c r="M279" s="438"/>
      <c r="N279" s="329"/>
    </row>
    <row r="280" spans="2:14" ht="21" customHeight="1">
      <c r="B280" s="601"/>
      <c r="C280" s="654" t="s">
        <v>101</v>
      </c>
      <c r="D280" s="607"/>
      <c r="E280" s="601"/>
      <c r="F280" s="631"/>
      <c r="G280" s="632"/>
      <c r="H280" s="633"/>
      <c r="I280" s="634"/>
      <c r="J280" s="635"/>
      <c r="K280" s="636"/>
      <c r="L280" s="504"/>
      <c r="M280" s="438"/>
      <c r="N280" s="329"/>
    </row>
    <row r="281" spans="2:14" ht="21" customHeight="1">
      <c r="B281" s="601"/>
      <c r="C281" s="609" t="s">
        <v>92</v>
      </c>
      <c r="D281" s="600" t="s">
        <v>102</v>
      </c>
      <c r="E281" s="428" t="s">
        <v>103</v>
      </c>
      <c r="F281" s="637">
        <f>17530*0.9</f>
        <v>15777</v>
      </c>
      <c r="G281" s="1173"/>
      <c r="H281" s="1174"/>
      <c r="I281" s="1175"/>
      <c r="J281" s="639"/>
      <c r="K281" s="641"/>
      <c r="L281" s="504"/>
      <c r="M281" s="438"/>
      <c r="N281" s="1155"/>
    </row>
    <row r="282" spans="2:14" ht="21" customHeight="1">
      <c r="B282" s="601"/>
      <c r="C282" s="609" t="s">
        <v>92</v>
      </c>
      <c r="D282" s="600" t="s">
        <v>112</v>
      </c>
      <c r="E282" s="428" t="s">
        <v>103</v>
      </c>
      <c r="F282" s="637">
        <f>28500*0.9</f>
        <v>25650</v>
      </c>
      <c r="G282" s="1173"/>
      <c r="H282" s="1174"/>
      <c r="I282" s="1175"/>
      <c r="J282" s="639"/>
      <c r="K282" s="641"/>
      <c r="L282" s="504"/>
      <c r="M282" s="438"/>
      <c r="N282" s="1155"/>
    </row>
    <row r="283" spans="2:14" ht="21" customHeight="1">
      <c r="B283" s="601"/>
      <c r="C283" s="609" t="s">
        <v>92</v>
      </c>
      <c r="D283" s="600" t="s">
        <v>397</v>
      </c>
      <c r="E283" s="428" t="s">
        <v>377</v>
      </c>
      <c r="F283" s="431">
        <v>1</v>
      </c>
      <c r="G283" s="466"/>
      <c r="H283" s="468"/>
      <c r="I283" s="467"/>
      <c r="J283" s="433"/>
      <c r="K283" s="435"/>
      <c r="L283" s="504"/>
      <c r="M283" s="438"/>
      <c r="N283" s="329"/>
    </row>
    <row r="284" spans="2:14" ht="21" customHeight="1">
      <c r="B284" s="601"/>
      <c r="C284" s="558" t="s">
        <v>105</v>
      </c>
      <c r="D284" s="607"/>
      <c r="E284" s="601"/>
      <c r="F284" s="631"/>
      <c r="G284" s="1180"/>
      <c r="H284" s="1181"/>
      <c r="I284" s="1182"/>
      <c r="J284" s="635"/>
      <c r="K284" s="636"/>
      <c r="L284" s="504"/>
      <c r="M284" s="438"/>
      <c r="N284" s="329"/>
    </row>
    <row r="285" spans="2:14" ht="21" customHeight="1">
      <c r="B285" s="601"/>
      <c r="C285" s="609" t="s">
        <v>92</v>
      </c>
      <c r="D285" s="600" t="s">
        <v>106</v>
      </c>
      <c r="E285" s="428" t="s">
        <v>103</v>
      </c>
      <c r="F285" s="637">
        <f>23010*0.9</f>
        <v>20709</v>
      </c>
      <c r="G285" s="1173"/>
      <c r="H285" s="1174"/>
      <c r="I285" s="1179"/>
      <c r="J285" s="639"/>
      <c r="K285" s="641"/>
      <c r="L285" s="504"/>
      <c r="M285" s="438"/>
      <c r="N285" s="1155"/>
    </row>
    <row r="286" spans="2:14" ht="21" customHeight="1">
      <c r="B286" s="601"/>
      <c r="C286" s="609" t="s">
        <v>92</v>
      </c>
      <c r="D286" s="600" t="s">
        <v>397</v>
      </c>
      <c r="E286" s="428" t="s">
        <v>377</v>
      </c>
      <c r="F286" s="431">
        <v>1</v>
      </c>
      <c r="G286" s="466"/>
      <c r="H286" s="468"/>
      <c r="I286" s="467"/>
      <c r="J286" s="433"/>
      <c r="K286" s="435"/>
      <c r="L286" s="504"/>
      <c r="M286" s="438"/>
      <c r="N286" s="329"/>
    </row>
    <row r="287" spans="2:14" ht="21" customHeight="1">
      <c r="B287" s="539"/>
      <c r="C287" s="614"/>
      <c r="D287" s="655"/>
      <c r="E287" s="539"/>
      <c r="F287" s="656"/>
      <c r="G287" s="657"/>
      <c r="H287" s="658"/>
      <c r="I287" s="659"/>
      <c r="J287" s="658"/>
      <c r="K287" s="658"/>
      <c r="L287" s="592"/>
      <c r="M287" s="593"/>
      <c r="N287" s="329"/>
    </row>
    <row r="288" spans="2:14" ht="21" customHeight="1">
      <c r="B288" s="660"/>
      <c r="C288" s="1252" t="s">
        <v>457</v>
      </c>
      <c r="D288" s="1253"/>
      <c r="E288" s="393"/>
      <c r="F288" s="661"/>
      <c r="G288" s="662"/>
      <c r="H288" s="663"/>
      <c r="I288" s="664"/>
      <c r="J288" s="663"/>
      <c r="K288" s="480"/>
      <c r="L288" s="448"/>
      <c r="M288" s="597"/>
      <c r="N288" s="329"/>
    </row>
    <row r="289" spans="2:14" ht="21" customHeight="1">
      <c r="B289" s="549"/>
      <c r="C289" s="550"/>
      <c r="D289" s="551"/>
      <c r="E289" s="552"/>
      <c r="F289" s="643"/>
      <c r="G289" s="665"/>
      <c r="H289" s="666"/>
      <c r="I289" s="667"/>
      <c r="J289" s="666"/>
      <c r="K289" s="666"/>
      <c r="L289" s="592"/>
      <c r="M289" s="593"/>
      <c r="N289" s="329"/>
    </row>
    <row r="290" spans="2:14" ht="21" customHeight="1">
      <c r="B290" s="601"/>
      <c r="C290" s="668" t="s">
        <v>575</v>
      </c>
      <c r="D290" s="669"/>
      <c r="E290" s="670"/>
      <c r="F290" s="671"/>
      <c r="G290" s="672"/>
      <c r="H290" s="635"/>
      <c r="I290" s="672"/>
      <c r="J290" s="635"/>
      <c r="K290" s="635"/>
      <c r="L290" s="592"/>
      <c r="M290" s="593"/>
      <c r="N290" s="329"/>
    </row>
    <row r="291" spans="2:14" ht="21" customHeight="1">
      <c r="B291" s="673"/>
      <c r="C291" s="609" t="s">
        <v>133</v>
      </c>
      <c r="D291" s="429"/>
      <c r="E291" s="428"/>
      <c r="F291" s="637"/>
      <c r="G291" s="638"/>
      <c r="H291" s="639"/>
      <c r="I291" s="647"/>
      <c r="J291" s="674"/>
      <c r="K291" s="639"/>
      <c r="L291" s="592"/>
      <c r="M291" s="593"/>
      <c r="N291" s="329"/>
    </row>
    <row r="292" spans="2:14" ht="21" customHeight="1">
      <c r="B292" s="673"/>
      <c r="C292" s="609" t="s">
        <v>92</v>
      </c>
      <c r="D292" s="429" t="s">
        <v>118</v>
      </c>
      <c r="E292" s="428" t="s">
        <v>94</v>
      </c>
      <c r="F292" s="637">
        <v>19</v>
      </c>
      <c r="G292" s="638"/>
      <c r="H292" s="639"/>
      <c r="I292" s="647"/>
      <c r="J292" s="639"/>
      <c r="K292" s="641"/>
      <c r="L292" s="504"/>
      <c r="M292" s="438"/>
      <c r="N292" s="329"/>
    </row>
    <row r="293" spans="2:14" ht="21" customHeight="1">
      <c r="B293" s="673"/>
      <c r="C293" s="609" t="s">
        <v>92</v>
      </c>
      <c r="D293" s="429" t="s">
        <v>119</v>
      </c>
      <c r="E293" s="428" t="s">
        <v>94</v>
      </c>
      <c r="F293" s="637">
        <v>146</v>
      </c>
      <c r="G293" s="638"/>
      <c r="H293" s="639"/>
      <c r="I293" s="647"/>
      <c r="J293" s="639"/>
      <c r="K293" s="641"/>
      <c r="L293" s="504"/>
      <c r="M293" s="438"/>
      <c r="N293" s="329"/>
    </row>
    <row r="294" spans="2:14" ht="21" customHeight="1">
      <c r="B294" s="673"/>
      <c r="C294" s="609" t="s">
        <v>134</v>
      </c>
      <c r="D294" s="429"/>
      <c r="E294" s="428"/>
      <c r="F294" s="637"/>
      <c r="G294" s="638"/>
      <c r="H294" s="639"/>
      <c r="I294" s="647"/>
      <c r="J294" s="674"/>
      <c r="K294" s="639"/>
      <c r="L294" s="504"/>
      <c r="M294" s="438"/>
      <c r="N294" s="329"/>
    </row>
    <row r="295" spans="2:14" ht="21" customHeight="1">
      <c r="B295" s="673"/>
      <c r="C295" s="609" t="s">
        <v>92</v>
      </c>
      <c r="D295" s="429" t="s">
        <v>124</v>
      </c>
      <c r="E295" s="428" t="s">
        <v>103</v>
      </c>
      <c r="F295" s="1183">
        <f>16380*0.95</f>
        <v>15561</v>
      </c>
      <c r="G295" s="1173"/>
      <c r="H295" s="1174"/>
      <c r="I295" s="1179"/>
      <c r="J295" s="639"/>
      <c r="K295" s="641"/>
      <c r="L295" s="504"/>
      <c r="M295" s="438"/>
      <c r="N295" s="329"/>
    </row>
    <row r="296" spans="2:14" ht="21" customHeight="1">
      <c r="B296" s="673"/>
      <c r="C296" s="609" t="s">
        <v>92</v>
      </c>
      <c r="D296" s="429" t="s">
        <v>123</v>
      </c>
      <c r="E296" s="428" t="s">
        <v>103</v>
      </c>
      <c r="F296" s="1183">
        <f>1980*0.95</f>
        <v>1881</v>
      </c>
      <c r="G296" s="1173"/>
      <c r="H296" s="1174"/>
      <c r="I296" s="1179"/>
      <c r="J296" s="639"/>
      <c r="K296" s="641"/>
      <c r="L296" s="504"/>
      <c r="M296" s="438"/>
      <c r="N296" s="329"/>
    </row>
    <row r="297" spans="2:14" ht="21" customHeight="1">
      <c r="B297" s="673"/>
      <c r="C297" s="609" t="s">
        <v>92</v>
      </c>
      <c r="D297" s="600" t="s">
        <v>397</v>
      </c>
      <c r="E297" s="428" t="s">
        <v>377</v>
      </c>
      <c r="F297" s="465">
        <v>1</v>
      </c>
      <c r="G297" s="466"/>
      <c r="H297" s="468"/>
      <c r="I297" s="467"/>
      <c r="J297" s="433"/>
      <c r="K297" s="435"/>
      <c r="L297" s="504"/>
      <c r="M297" s="438"/>
      <c r="N297" s="329"/>
    </row>
    <row r="298" spans="2:14" ht="21" customHeight="1">
      <c r="B298" s="673"/>
      <c r="C298" s="654" t="s">
        <v>135</v>
      </c>
      <c r="D298" s="675"/>
      <c r="E298" s="601"/>
      <c r="F298" s="1184"/>
      <c r="G298" s="1180"/>
      <c r="H298" s="1185"/>
      <c r="I298" s="1186"/>
      <c r="J298" s="672"/>
      <c r="K298" s="635"/>
      <c r="L298" s="504"/>
      <c r="M298" s="438"/>
      <c r="N298" s="329"/>
    </row>
    <row r="299" spans="2:14" ht="21" customHeight="1">
      <c r="B299" s="673"/>
      <c r="C299" s="609" t="s">
        <v>92</v>
      </c>
      <c r="D299" s="429" t="s">
        <v>121</v>
      </c>
      <c r="E299" s="428" t="s">
        <v>103</v>
      </c>
      <c r="F299" s="1183">
        <f>SUM(F295:F296)</f>
        <v>17442</v>
      </c>
      <c r="G299" s="1173"/>
      <c r="H299" s="1174"/>
      <c r="I299" s="1179"/>
      <c r="J299" s="639"/>
      <c r="K299" s="641"/>
      <c r="L299" s="504"/>
      <c r="M299" s="438"/>
      <c r="N299" s="1155"/>
    </row>
    <row r="300" spans="2:14" ht="21" customHeight="1">
      <c r="B300" s="673"/>
      <c r="C300" s="609" t="s">
        <v>92</v>
      </c>
      <c r="D300" s="600" t="s">
        <v>397</v>
      </c>
      <c r="E300" s="428" t="s">
        <v>377</v>
      </c>
      <c r="F300" s="465">
        <v>1</v>
      </c>
      <c r="G300" s="466"/>
      <c r="H300" s="468"/>
      <c r="I300" s="467"/>
      <c r="J300" s="433"/>
      <c r="K300" s="435"/>
      <c r="L300" s="504"/>
      <c r="M300" s="438"/>
      <c r="N300" s="329"/>
    </row>
    <row r="301" spans="2:14" ht="21" customHeight="1">
      <c r="B301" s="677"/>
      <c r="C301" s="678" t="s">
        <v>442</v>
      </c>
      <c r="D301" s="679"/>
      <c r="E301" s="680" t="s">
        <v>301</v>
      </c>
      <c r="F301" s="680">
        <v>100</v>
      </c>
      <c r="G301" s="80"/>
      <c r="H301" s="80"/>
      <c r="I301" s="80"/>
      <c r="J301" s="80"/>
      <c r="K301" s="80"/>
      <c r="L301" s="504"/>
      <c r="M301" s="438"/>
      <c r="N301" s="329"/>
    </row>
    <row r="302" spans="2:14" ht="21" customHeight="1">
      <c r="B302" s="673"/>
      <c r="C302" s="681"/>
      <c r="D302" s="682"/>
      <c r="E302" s="588"/>
      <c r="F302" s="683"/>
      <c r="G302" s="684"/>
      <c r="H302" s="616"/>
      <c r="I302" s="615"/>
      <c r="J302" s="616"/>
      <c r="K302" s="617"/>
      <c r="L302" s="592"/>
      <c r="M302" s="593"/>
      <c r="N302" s="329"/>
    </row>
    <row r="303" spans="2:14" ht="21" customHeight="1">
      <c r="B303" s="685"/>
      <c r="C303" s="1239" t="s">
        <v>458</v>
      </c>
      <c r="D303" s="1240"/>
      <c r="E303" s="686"/>
      <c r="F303" s="687"/>
      <c r="G303" s="688"/>
      <c r="H303" s="689"/>
      <c r="I303" s="688"/>
      <c r="J303" s="689"/>
      <c r="K303" s="690"/>
      <c r="L303" s="691"/>
      <c r="M303" s="593"/>
      <c r="N303" s="329"/>
    </row>
    <row r="304" spans="2:14" ht="21" customHeight="1">
      <c r="B304" s="601"/>
      <c r="C304" s="558" t="s">
        <v>73</v>
      </c>
      <c r="D304" s="675"/>
      <c r="E304" s="601"/>
      <c r="F304" s="631"/>
      <c r="G304" s="672"/>
      <c r="H304" s="635"/>
      <c r="I304" s="672"/>
      <c r="J304" s="635"/>
      <c r="K304" s="635"/>
      <c r="L304" s="592"/>
      <c r="M304" s="593"/>
      <c r="N304" s="329"/>
    </row>
    <row r="305" spans="2:14" ht="21" customHeight="1">
      <c r="B305" s="549"/>
      <c r="C305" s="692" t="s">
        <v>128</v>
      </c>
      <c r="D305" s="573"/>
      <c r="E305" s="531"/>
      <c r="F305" s="637"/>
      <c r="G305" s="693"/>
      <c r="H305" s="694"/>
      <c r="I305" s="695"/>
      <c r="J305" s="694"/>
      <c r="K305" s="694"/>
      <c r="L305" s="592"/>
      <c r="M305" s="593"/>
      <c r="N305" s="329"/>
    </row>
    <row r="306" spans="2:14" ht="21" customHeight="1">
      <c r="B306" s="673"/>
      <c r="C306" s="609" t="s">
        <v>92</v>
      </c>
      <c r="D306" s="429" t="s">
        <v>125</v>
      </c>
      <c r="E306" s="428" t="s">
        <v>94</v>
      </c>
      <c r="F306" s="637">
        <v>1</v>
      </c>
      <c r="G306" s="638"/>
      <c r="H306" s="639"/>
      <c r="I306" s="647"/>
      <c r="J306" s="639"/>
      <c r="K306" s="641"/>
      <c r="L306" s="504"/>
      <c r="M306" s="438"/>
      <c r="N306" s="329"/>
    </row>
    <row r="307" spans="2:14" ht="21" customHeight="1">
      <c r="B307" s="673"/>
      <c r="C307" s="609" t="s">
        <v>92</v>
      </c>
      <c r="D307" s="429" t="s">
        <v>126</v>
      </c>
      <c r="E307" s="428" t="s">
        <v>94</v>
      </c>
      <c r="F307" s="637">
        <v>2</v>
      </c>
      <c r="G307" s="638"/>
      <c r="H307" s="639"/>
      <c r="I307" s="647"/>
      <c r="J307" s="639"/>
      <c r="K307" s="641"/>
      <c r="L307" s="504"/>
      <c r="M307" s="438"/>
      <c r="N307" s="329"/>
    </row>
    <row r="308" spans="2:14" ht="21" customHeight="1">
      <c r="B308" s="673"/>
      <c r="C308" s="609" t="s">
        <v>92</v>
      </c>
      <c r="D308" s="429" t="s">
        <v>127</v>
      </c>
      <c r="E308" s="428" t="s">
        <v>94</v>
      </c>
      <c r="F308" s="637">
        <v>2</v>
      </c>
      <c r="G308" s="638"/>
      <c r="H308" s="639"/>
      <c r="I308" s="647"/>
      <c r="J308" s="639"/>
      <c r="K308" s="641"/>
      <c r="L308" s="504"/>
      <c r="M308" s="438"/>
      <c r="N308" s="329"/>
    </row>
    <row r="309" spans="2:14" ht="21" customHeight="1">
      <c r="B309" s="673"/>
      <c r="C309" s="609" t="s">
        <v>92</v>
      </c>
      <c r="D309" s="429" t="s">
        <v>190</v>
      </c>
      <c r="E309" s="428" t="s">
        <v>94</v>
      </c>
      <c r="F309" s="637">
        <v>60</v>
      </c>
      <c r="G309" s="638"/>
      <c r="H309" s="639"/>
      <c r="I309" s="647"/>
      <c r="J309" s="639"/>
      <c r="K309" s="641"/>
      <c r="L309" s="504"/>
      <c r="M309" s="438"/>
      <c r="N309" s="329"/>
    </row>
    <row r="310" spans="2:14" ht="21" customHeight="1">
      <c r="B310" s="673"/>
      <c r="C310" s="609" t="s">
        <v>92</v>
      </c>
      <c r="D310" s="429" t="s">
        <v>189</v>
      </c>
      <c r="E310" s="428" t="s">
        <v>94</v>
      </c>
      <c r="F310" s="637">
        <v>9</v>
      </c>
      <c r="G310" s="638"/>
      <c r="H310" s="639"/>
      <c r="I310" s="647"/>
      <c r="J310" s="639"/>
      <c r="K310" s="641"/>
      <c r="L310" s="504"/>
      <c r="M310" s="438"/>
      <c r="N310" s="329"/>
    </row>
    <row r="311" spans="2:14" ht="21" customHeight="1">
      <c r="B311" s="696"/>
      <c r="C311" s="610" t="s">
        <v>92</v>
      </c>
      <c r="D311" s="586" t="s">
        <v>129</v>
      </c>
      <c r="E311" s="404" t="s">
        <v>94</v>
      </c>
      <c r="F311" s="649">
        <v>5</v>
      </c>
      <c r="G311" s="650"/>
      <c r="H311" s="651"/>
      <c r="I311" s="697"/>
      <c r="J311" s="651"/>
      <c r="K311" s="653"/>
      <c r="L311" s="504"/>
      <c r="M311" s="438"/>
      <c r="N311" s="329"/>
    </row>
    <row r="312" spans="2:14" ht="21" customHeight="1">
      <c r="B312" s="673"/>
      <c r="C312" s="609" t="s">
        <v>92</v>
      </c>
      <c r="D312" s="429" t="s">
        <v>130</v>
      </c>
      <c r="E312" s="428" t="s">
        <v>94</v>
      </c>
      <c r="F312" s="637">
        <v>5</v>
      </c>
      <c r="G312" s="638"/>
      <c r="H312" s="639"/>
      <c r="I312" s="647"/>
      <c r="J312" s="639"/>
      <c r="K312" s="641"/>
      <c r="L312" s="504"/>
      <c r="M312" s="438"/>
      <c r="N312" s="329"/>
    </row>
    <row r="313" spans="2:14" ht="21" customHeight="1">
      <c r="B313" s="696"/>
      <c r="C313" s="610" t="s">
        <v>92</v>
      </c>
      <c r="D313" s="586" t="s">
        <v>188</v>
      </c>
      <c r="E313" s="404" t="s">
        <v>94</v>
      </c>
      <c r="F313" s="637">
        <v>5</v>
      </c>
      <c r="G313" s="650"/>
      <c r="H313" s="651"/>
      <c r="I313" s="647"/>
      <c r="J313" s="651"/>
      <c r="K313" s="653"/>
      <c r="L313" s="504"/>
      <c r="M313" s="438"/>
      <c r="N313" s="329"/>
    </row>
    <row r="314" spans="2:14" ht="21" customHeight="1">
      <c r="B314" s="696"/>
      <c r="C314" s="698"/>
      <c r="D314" s="699"/>
      <c r="E314" s="539"/>
      <c r="F314" s="631"/>
      <c r="G314" s="657"/>
      <c r="H314" s="658"/>
      <c r="I314" s="659"/>
      <c r="J314" s="658"/>
      <c r="K314" s="700"/>
      <c r="L314" s="504"/>
      <c r="M314" s="438"/>
      <c r="N314" s="329"/>
    </row>
    <row r="315" spans="2:14" ht="21" customHeight="1">
      <c r="B315" s="673"/>
      <c r="C315" s="558" t="s">
        <v>101</v>
      </c>
      <c r="D315" s="675"/>
      <c r="E315" s="601"/>
      <c r="F315" s="631"/>
      <c r="G315" s="632"/>
      <c r="H315" s="633"/>
      <c r="I315" s="634"/>
      <c r="J315" s="672"/>
      <c r="K315" s="635"/>
      <c r="L315" s="504"/>
      <c r="M315" s="438"/>
      <c r="N315" s="329"/>
    </row>
    <row r="316" spans="2:14" ht="21" customHeight="1">
      <c r="B316" s="673"/>
      <c r="C316" s="609" t="s">
        <v>92</v>
      </c>
      <c r="D316" s="600" t="s">
        <v>102</v>
      </c>
      <c r="E316" s="428" t="s">
        <v>103</v>
      </c>
      <c r="F316" s="1183">
        <f>6624*0.9</f>
        <v>5961.6</v>
      </c>
      <c r="G316" s="1173"/>
      <c r="H316" s="1174"/>
      <c r="I316" s="1175"/>
      <c r="J316" s="639"/>
      <c r="K316" s="641"/>
      <c r="L316" s="504"/>
      <c r="M316" s="438"/>
      <c r="N316" s="1155"/>
    </row>
    <row r="317" spans="2:14" ht="21" customHeight="1">
      <c r="B317" s="673"/>
      <c r="C317" s="609" t="s">
        <v>92</v>
      </c>
      <c r="D317" s="429" t="s">
        <v>131</v>
      </c>
      <c r="E317" s="428" t="s">
        <v>103</v>
      </c>
      <c r="F317" s="1183">
        <f>1020*0.9</f>
        <v>918</v>
      </c>
      <c r="G317" s="1173"/>
      <c r="H317" s="1174"/>
      <c r="I317" s="1175"/>
      <c r="J317" s="639"/>
      <c r="K317" s="641"/>
      <c r="L317" s="504"/>
      <c r="M317" s="438"/>
      <c r="N317" s="329"/>
    </row>
    <row r="318" spans="2:14" ht="21" customHeight="1">
      <c r="B318" s="673"/>
      <c r="C318" s="609" t="s">
        <v>92</v>
      </c>
      <c r="D318" s="429" t="s">
        <v>397</v>
      </c>
      <c r="E318" s="428" t="s">
        <v>377</v>
      </c>
      <c r="F318" s="1183">
        <v>1</v>
      </c>
      <c r="G318" s="1173"/>
      <c r="H318" s="1174"/>
      <c r="I318" s="1175"/>
      <c r="J318" s="639"/>
      <c r="K318" s="639"/>
      <c r="L318" s="504"/>
      <c r="M318" s="504"/>
      <c r="N318" s="329"/>
    </row>
    <row r="319" spans="2:14" ht="21" customHeight="1">
      <c r="B319" s="673"/>
      <c r="C319" s="701"/>
      <c r="D319" s="675"/>
      <c r="E319" s="601"/>
      <c r="F319" s="1184"/>
      <c r="G319" s="1180"/>
      <c r="H319" s="1185"/>
      <c r="I319" s="1182"/>
      <c r="J319" s="635"/>
      <c r="K319" s="635"/>
      <c r="L319" s="504"/>
      <c r="M319" s="438"/>
      <c r="N319" s="329"/>
    </row>
    <row r="320" spans="2:14" ht="21" customHeight="1">
      <c r="B320" s="673"/>
      <c r="C320" s="558" t="s">
        <v>105</v>
      </c>
      <c r="D320" s="675"/>
      <c r="E320" s="601"/>
      <c r="F320" s="1184"/>
      <c r="G320" s="1180"/>
      <c r="H320" s="1181"/>
      <c r="I320" s="1182"/>
      <c r="J320" s="672"/>
      <c r="K320" s="635"/>
      <c r="L320" s="504"/>
      <c r="M320" s="438"/>
      <c r="N320" s="329"/>
    </row>
    <row r="321" spans="2:14" ht="21" customHeight="1">
      <c r="B321" s="673"/>
      <c r="C321" s="654" t="s">
        <v>92</v>
      </c>
      <c r="D321" s="429" t="s">
        <v>132</v>
      </c>
      <c r="E321" s="428" t="s">
        <v>103</v>
      </c>
      <c r="F321" s="1187">
        <f>510*0.95</f>
        <v>484.5</v>
      </c>
      <c r="G321" s="1173"/>
      <c r="H321" s="1174"/>
      <c r="I321" s="1175"/>
      <c r="J321" s="639"/>
      <c r="K321" s="641"/>
      <c r="L321" s="504"/>
      <c r="M321" s="438"/>
      <c r="N321" s="1155"/>
    </row>
    <row r="322" spans="2:14" ht="21" customHeight="1">
      <c r="B322" s="673"/>
      <c r="C322" s="654" t="s">
        <v>92</v>
      </c>
      <c r="D322" s="429" t="s">
        <v>121</v>
      </c>
      <c r="E322" s="428" t="s">
        <v>103</v>
      </c>
      <c r="F322" s="1187">
        <f>3312*0.9</f>
        <v>2980.8</v>
      </c>
      <c r="G322" s="1173"/>
      <c r="H322" s="1174"/>
      <c r="I322" s="1179"/>
      <c r="J322" s="639"/>
      <c r="K322" s="641"/>
      <c r="L322" s="504"/>
      <c r="M322" s="438"/>
      <c r="N322" s="1155"/>
    </row>
    <row r="323" spans="2:14" ht="21" customHeight="1">
      <c r="B323" s="601"/>
      <c r="C323" s="654" t="s">
        <v>92</v>
      </c>
      <c r="D323" s="429" t="s">
        <v>397</v>
      </c>
      <c r="E323" s="428" t="s">
        <v>377</v>
      </c>
      <c r="F323" s="1183">
        <v>1</v>
      </c>
      <c r="G323" s="1173"/>
      <c r="H323" s="1174"/>
      <c r="I323" s="1175"/>
      <c r="J323" s="639"/>
      <c r="K323" s="639"/>
      <c r="L323" s="504"/>
      <c r="M323" s="504"/>
      <c r="N323" s="329"/>
    </row>
    <row r="324" spans="2:14" ht="21" customHeight="1">
      <c r="B324" s="539"/>
      <c r="C324" s="698"/>
      <c r="D324" s="699"/>
      <c r="E324" s="539"/>
      <c r="F324" s="702"/>
      <c r="G324" s="703"/>
      <c r="H324" s="658"/>
      <c r="I324" s="703"/>
      <c r="J324" s="658"/>
      <c r="K324" s="658"/>
      <c r="L324" s="592"/>
      <c r="M324" s="593"/>
      <c r="N324" s="329"/>
    </row>
    <row r="325" spans="2:14" ht="21" customHeight="1">
      <c r="B325" s="704"/>
      <c r="C325" s="1252" t="s">
        <v>459</v>
      </c>
      <c r="D325" s="1253"/>
      <c r="E325" s="393"/>
      <c r="F325" s="705"/>
      <c r="G325" s="706"/>
      <c r="H325" s="707"/>
      <c r="I325" s="706"/>
      <c r="J325" s="707"/>
      <c r="K325" s="480"/>
      <c r="L325" s="448"/>
      <c r="M325" s="529"/>
      <c r="N325" s="329"/>
    </row>
    <row r="326" spans="2:14" ht="21" customHeight="1">
      <c r="B326" s="549"/>
      <c r="C326" s="550"/>
      <c r="D326" s="551"/>
      <c r="E326" s="552"/>
      <c r="F326" s="708"/>
      <c r="G326" s="709"/>
      <c r="H326" s="710"/>
      <c r="I326" s="711"/>
      <c r="J326" s="710"/>
      <c r="K326" s="712"/>
      <c r="L326" s="592"/>
      <c r="M326" s="593"/>
      <c r="N326" s="329"/>
    </row>
    <row r="327" spans="2:14" ht="21" customHeight="1">
      <c r="B327" s="601" t="s">
        <v>2</v>
      </c>
      <c r="C327" s="558" t="s">
        <v>136</v>
      </c>
      <c r="D327" s="675"/>
      <c r="E327" s="601" t="s">
        <v>2</v>
      </c>
      <c r="F327" s="713" t="s">
        <v>2</v>
      </c>
      <c r="G327" s="714"/>
      <c r="H327" s="635"/>
      <c r="I327" s="676"/>
      <c r="J327" s="635"/>
      <c r="K327" s="636"/>
      <c r="L327" s="592"/>
      <c r="M327" s="593"/>
      <c r="N327" s="329"/>
    </row>
    <row r="328" spans="2:14" ht="21" customHeight="1">
      <c r="B328" s="601"/>
      <c r="C328" s="609" t="s">
        <v>92</v>
      </c>
      <c r="D328" s="429" t="s">
        <v>210</v>
      </c>
      <c r="E328" s="428" t="s">
        <v>94</v>
      </c>
      <c r="F328" s="715">
        <v>7</v>
      </c>
      <c r="G328" s="716"/>
      <c r="H328" s="639"/>
      <c r="I328" s="647"/>
      <c r="J328" s="639"/>
      <c r="K328" s="641"/>
      <c r="L328" s="504"/>
      <c r="M328" s="438"/>
      <c r="N328" s="329"/>
    </row>
    <row r="329" spans="2:14" ht="21" customHeight="1">
      <c r="B329" s="601"/>
      <c r="C329" s="609" t="s">
        <v>92</v>
      </c>
      <c r="D329" s="600" t="s">
        <v>102</v>
      </c>
      <c r="E329" s="428" t="s">
        <v>103</v>
      </c>
      <c r="F329" s="1183">
        <f>F330/2</f>
        <v>130</v>
      </c>
      <c r="G329" s="1173"/>
      <c r="H329" s="1174"/>
      <c r="I329" s="1175"/>
      <c r="J329" s="1174"/>
      <c r="K329" s="641"/>
      <c r="L329" s="504"/>
      <c r="M329" s="438"/>
      <c r="N329" s="1155"/>
    </row>
    <row r="330" spans="2:14" ht="21" customHeight="1">
      <c r="B330" s="601"/>
      <c r="C330" s="609" t="s">
        <v>92</v>
      </c>
      <c r="D330" s="600" t="s">
        <v>112</v>
      </c>
      <c r="E330" s="428" t="s">
        <v>103</v>
      </c>
      <c r="F330" s="1183">
        <f>65*4</f>
        <v>260</v>
      </c>
      <c r="G330" s="1173"/>
      <c r="H330" s="1174"/>
      <c r="I330" s="1179"/>
      <c r="J330" s="1174"/>
      <c r="K330" s="641"/>
      <c r="L330" s="504"/>
      <c r="M330" s="438"/>
      <c r="N330" s="1155"/>
    </row>
    <row r="331" spans="2:14" ht="21" customHeight="1">
      <c r="B331" s="601"/>
      <c r="C331" s="609" t="s">
        <v>92</v>
      </c>
      <c r="D331" s="600" t="s">
        <v>732</v>
      </c>
      <c r="E331" s="428" t="s">
        <v>103</v>
      </c>
      <c r="F331" s="1183">
        <f>28*6</f>
        <v>168</v>
      </c>
      <c r="G331" s="1173"/>
      <c r="H331" s="1174"/>
      <c r="I331" s="1179"/>
      <c r="J331" s="1174"/>
      <c r="K331" s="641"/>
      <c r="L331" s="504"/>
      <c r="M331" s="438"/>
      <c r="N331" s="329"/>
    </row>
    <row r="332" spans="2:14" ht="21" customHeight="1">
      <c r="B332" s="601"/>
      <c r="C332" s="609" t="s">
        <v>92</v>
      </c>
      <c r="D332" s="429" t="s">
        <v>397</v>
      </c>
      <c r="E332" s="428" t="s">
        <v>377</v>
      </c>
      <c r="F332" s="1183">
        <v>1</v>
      </c>
      <c r="G332" s="1173"/>
      <c r="H332" s="1174"/>
      <c r="I332" s="1179"/>
      <c r="J332" s="1174"/>
      <c r="K332" s="639"/>
      <c r="L332" s="504"/>
      <c r="M332" s="504"/>
      <c r="N332" s="329"/>
    </row>
    <row r="333" spans="2:14" ht="21" customHeight="1">
      <c r="B333" s="601"/>
      <c r="C333" s="654" t="s">
        <v>135</v>
      </c>
      <c r="D333" s="675"/>
      <c r="E333" s="601"/>
      <c r="F333" s="1184"/>
      <c r="G333" s="1180"/>
      <c r="H333" s="1185"/>
      <c r="I333" s="1186"/>
      <c r="J333" s="1185"/>
      <c r="K333" s="636"/>
      <c r="L333" s="592"/>
      <c r="M333" s="593"/>
      <c r="N333" s="329"/>
    </row>
    <row r="334" spans="2:14" ht="21" customHeight="1">
      <c r="B334" s="601"/>
      <c r="C334" s="609" t="s">
        <v>92</v>
      </c>
      <c r="D334" s="429" t="s">
        <v>121</v>
      </c>
      <c r="E334" s="428" t="s">
        <v>103</v>
      </c>
      <c r="F334" s="1183">
        <v>1227</v>
      </c>
      <c r="G334" s="1173"/>
      <c r="H334" s="1174"/>
      <c r="I334" s="1179"/>
      <c r="J334" s="1174"/>
      <c r="K334" s="641"/>
      <c r="L334" s="504"/>
      <c r="M334" s="438"/>
      <c r="N334" s="1155"/>
    </row>
    <row r="335" spans="2:14" ht="21" customHeight="1">
      <c r="B335" s="717"/>
      <c r="C335" s="609" t="s">
        <v>92</v>
      </c>
      <c r="D335" s="429" t="s">
        <v>397</v>
      </c>
      <c r="E335" s="428" t="s">
        <v>377</v>
      </c>
      <c r="F335" s="1183">
        <v>1</v>
      </c>
      <c r="G335" s="1173"/>
      <c r="H335" s="1174"/>
      <c r="I335" s="1179"/>
      <c r="J335" s="1174"/>
      <c r="K335" s="639"/>
      <c r="L335" s="504"/>
      <c r="M335" s="504"/>
      <c r="N335" s="329"/>
    </row>
    <row r="336" spans="2:14" ht="21" customHeight="1">
      <c r="B336" s="718"/>
      <c r="C336" s="614"/>
      <c r="D336" s="699"/>
      <c r="E336" s="539"/>
      <c r="F336" s="656"/>
      <c r="G336" s="657"/>
      <c r="H336" s="658"/>
      <c r="I336" s="719"/>
      <c r="J336" s="658"/>
      <c r="K336" s="658"/>
      <c r="L336" s="592"/>
      <c r="M336" s="593"/>
      <c r="N336" s="329"/>
    </row>
    <row r="337" spans="2:14" ht="21" customHeight="1">
      <c r="B337" s="660"/>
      <c r="C337" s="1252" t="s">
        <v>460</v>
      </c>
      <c r="D337" s="1253"/>
      <c r="E337" s="704"/>
      <c r="F337" s="661"/>
      <c r="G337" s="720"/>
      <c r="H337" s="707"/>
      <c r="I337" s="706"/>
      <c r="J337" s="707"/>
      <c r="K337" s="480"/>
      <c r="L337" s="448"/>
      <c r="M337" s="529"/>
      <c r="N337" s="329"/>
    </row>
    <row r="338" spans="2:14" ht="21" customHeight="1">
      <c r="B338" s="549"/>
      <c r="C338" s="721" t="s">
        <v>74</v>
      </c>
      <c r="D338" s="567"/>
      <c r="E338" s="549"/>
      <c r="F338" s="643"/>
      <c r="G338" s="644"/>
      <c r="H338" s="645"/>
      <c r="I338" s="722"/>
      <c r="J338" s="645"/>
      <c r="K338" s="645"/>
      <c r="L338" s="592"/>
      <c r="M338" s="593"/>
      <c r="N338" s="329"/>
    </row>
    <row r="339" spans="2:14" ht="21" customHeight="1">
      <c r="B339" s="601"/>
      <c r="C339" s="332" t="s">
        <v>133</v>
      </c>
      <c r="D339" s="500"/>
      <c r="E339" s="428"/>
      <c r="F339" s="637"/>
      <c r="G339" s="638"/>
      <c r="H339" s="639"/>
      <c r="I339" s="647"/>
      <c r="J339" s="639"/>
      <c r="K339" s="639"/>
      <c r="L339" s="592"/>
      <c r="M339" s="593"/>
      <c r="N339" s="329"/>
    </row>
    <row r="340" spans="2:14" ht="21" customHeight="1">
      <c r="B340" s="673"/>
      <c r="C340" s="609" t="s">
        <v>92</v>
      </c>
      <c r="D340" s="429" t="s">
        <v>120</v>
      </c>
      <c r="E340" s="428" t="s">
        <v>94</v>
      </c>
      <c r="F340" s="637">
        <v>11</v>
      </c>
      <c r="G340" s="638"/>
      <c r="H340" s="639"/>
      <c r="I340" s="647"/>
      <c r="J340" s="639"/>
      <c r="K340" s="641"/>
      <c r="L340" s="504"/>
      <c r="M340" s="438"/>
      <c r="N340" s="329"/>
    </row>
    <row r="341" spans="2:14" ht="21" customHeight="1">
      <c r="B341" s="673"/>
      <c r="C341" s="558" t="s">
        <v>101</v>
      </c>
      <c r="D341" s="723"/>
      <c r="E341" s="588"/>
      <c r="F341" s="724"/>
      <c r="G341" s="725"/>
      <c r="H341" s="726"/>
      <c r="I341" s="727"/>
      <c r="J341" s="728"/>
      <c r="K341" s="726"/>
      <c r="L341" s="504"/>
      <c r="M341" s="438"/>
      <c r="N341" s="329"/>
    </row>
    <row r="342" spans="2:14" ht="21" customHeight="1">
      <c r="B342" s="673"/>
      <c r="C342" s="609" t="s">
        <v>92</v>
      </c>
      <c r="D342" s="429" t="s">
        <v>122</v>
      </c>
      <c r="E342" s="428" t="s">
        <v>103</v>
      </c>
      <c r="F342" s="637">
        <f>1140*0.9</f>
        <v>1026</v>
      </c>
      <c r="G342" s="638"/>
      <c r="H342" s="639"/>
      <c r="I342" s="647"/>
      <c r="J342" s="639"/>
      <c r="K342" s="641"/>
      <c r="L342" s="504"/>
      <c r="M342" s="438"/>
      <c r="N342" s="329"/>
    </row>
    <row r="343" spans="2:14" ht="21" customHeight="1">
      <c r="B343" s="673"/>
      <c r="C343" s="609" t="s">
        <v>92</v>
      </c>
      <c r="D343" s="429" t="s">
        <v>104</v>
      </c>
      <c r="E343" s="428" t="s">
        <v>377</v>
      </c>
      <c r="F343" s="637">
        <v>1</v>
      </c>
      <c r="G343" s="638"/>
      <c r="H343" s="639"/>
      <c r="I343" s="647"/>
      <c r="J343" s="639"/>
      <c r="K343" s="639"/>
      <c r="L343" s="504"/>
      <c r="M343" s="504"/>
      <c r="N343" s="329"/>
    </row>
    <row r="344" spans="2:14" ht="21" customHeight="1">
      <c r="B344" s="673"/>
      <c r="C344" s="558" t="s">
        <v>105</v>
      </c>
      <c r="D344" s="723"/>
      <c r="E344" s="588"/>
      <c r="F344" s="724"/>
      <c r="G344" s="725"/>
      <c r="H344" s="726"/>
      <c r="I344" s="727"/>
      <c r="J344" s="728"/>
      <c r="K344" s="726"/>
      <c r="L344" s="592"/>
      <c r="M344" s="593"/>
      <c r="N344" s="329"/>
    </row>
    <row r="345" spans="2:14" ht="21" customHeight="1">
      <c r="B345" s="673"/>
      <c r="C345" s="609" t="s">
        <v>92</v>
      </c>
      <c r="D345" s="429" t="s">
        <v>121</v>
      </c>
      <c r="E345" s="428" t="s">
        <v>103</v>
      </c>
      <c r="F345" s="637">
        <f>1140*0.9</f>
        <v>1026</v>
      </c>
      <c r="G345" s="1173"/>
      <c r="H345" s="1174"/>
      <c r="I345" s="1179"/>
      <c r="J345" s="639"/>
      <c r="K345" s="641"/>
      <c r="L345" s="504"/>
      <c r="M345" s="438"/>
      <c r="N345" s="1155"/>
    </row>
    <row r="346" spans="2:14" ht="21" customHeight="1">
      <c r="B346" s="601"/>
      <c r="C346" s="609" t="s">
        <v>92</v>
      </c>
      <c r="D346" s="429" t="s">
        <v>397</v>
      </c>
      <c r="E346" s="428" t="s">
        <v>377</v>
      </c>
      <c r="F346" s="637">
        <v>1</v>
      </c>
      <c r="G346" s="638"/>
      <c r="H346" s="639"/>
      <c r="I346" s="647"/>
      <c r="J346" s="639"/>
      <c r="K346" s="639"/>
      <c r="L346" s="504"/>
      <c r="M346" s="504"/>
      <c r="N346" s="329"/>
    </row>
    <row r="347" spans="2:14" ht="21" customHeight="1">
      <c r="B347" s="539"/>
      <c r="C347" s="614"/>
      <c r="D347" s="699"/>
      <c r="E347" s="539"/>
      <c r="F347" s="656"/>
      <c r="G347" s="657"/>
      <c r="H347" s="658"/>
      <c r="I347" s="719"/>
      <c r="J347" s="658"/>
      <c r="K347" s="658"/>
      <c r="L347" s="592"/>
      <c r="M347" s="593"/>
      <c r="N347" s="329"/>
    </row>
    <row r="348" spans="2:14" ht="21" customHeight="1">
      <c r="B348" s="660"/>
      <c r="C348" s="1282" t="s">
        <v>461</v>
      </c>
      <c r="D348" s="1283"/>
      <c r="E348" s="704"/>
      <c r="F348" s="661"/>
      <c r="G348" s="729"/>
      <c r="H348" s="730"/>
      <c r="I348" s="729"/>
      <c r="J348" s="730"/>
      <c r="K348" s="731"/>
      <c r="L348" s="448"/>
      <c r="M348" s="529"/>
      <c r="N348" s="329"/>
    </row>
    <row r="349" spans="2:14" ht="21" customHeight="1">
      <c r="B349" s="549"/>
      <c r="C349" s="550"/>
      <c r="D349" s="551"/>
      <c r="E349" s="552"/>
      <c r="F349" s="643"/>
      <c r="G349" s="709"/>
      <c r="H349" s="710"/>
      <c r="I349" s="711"/>
      <c r="J349" s="710"/>
      <c r="K349" s="710"/>
      <c r="L349" s="592"/>
      <c r="M349" s="593"/>
      <c r="N349" s="329"/>
    </row>
    <row r="350" spans="2:14" ht="21" customHeight="1">
      <c r="B350" s="601"/>
      <c r="C350" s="732" t="s">
        <v>140</v>
      </c>
      <c r="D350" s="669"/>
      <c r="E350" s="588"/>
      <c r="F350" s="631"/>
      <c r="G350" s="733"/>
      <c r="H350" s="726"/>
      <c r="I350" s="727"/>
      <c r="J350" s="726"/>
      <c r="K350" s="726"/>
      <c r="L350" s="592"/>
      <c r="M350" s="593"/>
      <c r="N350" s="329"/>
    </row>
    <row r="351" spans="2:14" ht="21" customHeight="1">
      <c r="B351" s="601"/>
      <c r="C351" s="609" t="s">
        <v>92</v>
      </c>
      <c r="D351" s="500" t="s">
        <v>138</v>
      </c>
      <c r="E351" s="428" t="s">
        <v>94</v>
      </c>
      <c r="F351" s="637">
        <v>43</v>
      </c>
      <c r="G351" s="716"/>
      <c r="H351" s="639"/>
      <c r="I351" s="639"/>
      <c r="J351" s="639"/>
      <c r="K351" s="641"/>
      <c r="L351" s="504"/>
      <c r="M351" s="438"/>
      <c r="N351" s="329"/>
    </row>
    <row r="352" spans="2:14" ht="21" customHeight="1">
      <c r="B352" s="539"/>
      <c r="C352" s="610" t="s">
        <v>92</v>
      </c>
      <c r="D352" s="403" t="s">
        <v>137</v>
      </c>
      <c r="E352" s="404" t="s">
        <v>94</v>
      </c>
      <c r="F352" s="637">
        <v>27</v>
      </c>
      <c r="G352" s="734"/>
      <c r="H352" s="651"/>
      <c r="I352" s="651"/>
      <c r="J352" s="651"/>
      <c r="K352" s="653"/>
      <c r="L352" s="504"/>
      <c r="M352" s="438"/>
      <c r="N352" s="329"/>
    </row>
    <row r="353" spans="2:14" ht="21" customHeight="1">
      <c r="B353" s="601"/>
      <c r="C353" s="654" t="s">
        <v>101</v>
      </c>
      <c r="D353" s="735"/>
      <c r="E353" s="588"/>
      <c r="F353" s="631"/>
      <c r="G353" s="733"/>
      <c r="H353" s="726"/>
      <c r="I353" s="727"/>
      <c r="J353" s="726"/>
      <c r="K353" s="726"/>
      <c r="L353" s="504"/>
      <c r="M353" s="438"/>
      <c r="N353" s="329"/>
    </row>
    <row r="354" spans="2:14" ht="21" customHeight="1">
      <c r="B354" s="601"/>
      <c r="C354" s="609" t="s">
        <v>92</v>
      </c>
      <c r="D354" s="429" t="s">
        <v>139</v>
      </c>
      <c r="E354" s="428" t="s">
        <v>103</v>
      </c>
      <c r="F354" s="637">
        <f>1360*0.9</f>
        <v>1224</v>
      </c>
      <c r="G354" s="716"/>
      <c r="H354" s="639"/>
      <c r="I354" s="647"/>
      <c r="J354" s="639"/>
      <c r="K354" s="641"/>
      <c r="L354" s="504"/>
      <c r="M354" s="438"/>
      <c r="N354" s="329"/>
    </row>
    <row r="355" spans="2:14" ht="21" customHeight="1">
      <c r="B355" s="601"/>
      <c r="C355" s="609" t="s">
        <v>92</v>
      </c>
      <c r="D355" s="429" t="s">
        <v>397</v>
      </c>
      <c r="E355" s="428" t="s">
        <v>377</v>
      </c>
      <c r="F355" s="637">
        <v>1</v>
      </c>
      <c r="G355" s="638"/>
      <c r="H355" s="651"/>
      <c r="I355" s="647"/>
      <c r="J355" s="639"/>
      <c r="K355" s="639"/>
      <c r="L355" s="504"/>
      <c r="M355" s="504"/>
      <c r="N355" s="329"/>
    </row>
    <row r="356" spans="2:14" ht="21" customHeight="1">
      <c r="B356" s="601"/>
      <c r="C356" s="558" t="s">
        <v>105</v>
      </c>
      <c r="D356" s="723"/>
      <c r="E356" s="588"/>
      <c r="F356" s="631"/>
      <c r="G356" s="733"/>
      <c r="H356" s="726"/>
      <c r="I356" s="727"/>
      <c r="J356" s="726"/>
      <c r="K356" s="726"/>
      <c r="L356" s="592"/>
      <c r="M356" s="593"/>
      <c r="N356" s="329"/>
    </row>
    <row r="357" spans="2:14" ht="21" customHeight="1">
      <c r="B357" s="601"/>
      <c r="C357" s="609" t="s">
        <v>92</v>
      </c>
      <c r="D357" s="429" t="s">
        <v>121</v>
      </c>
      <c r="E357" s="428" t="s">
        <v>103</v>
      </c>
      <c r="F357" s="637">
        <f>680*0.9</f>
        <v>612</v>
      </c>
      <c r="G357" s="1173"/>
      <c r="H357" s="639"/>
      <c r="I357" s="647"/>
      <c r="J357" s="639"/>
      <c r="K357" s="641"/>
      <c r="L357" s="504"/>
      <c r="M357" s="438"/>
      <c r="N357" s="1155"/>
    </row>
    <row r="358" spans="2:14" ht="21" customHeight="1">
      <c r="B358" s="601"/>
      <c r="C358" s="609" t="s">
        <v>92</v>
      </c>
      <c r="D358" s="429" t="s">
        <v>397</v>
      </c>
      <c r="E358" s="428" t="s">
        <v>377</v>
      </c>
      <c r="F358" s="637">
        <v>1</v>
      </c>
      <c r="G358" s="638"/>
      <c r="H358" s="639"/>
      <c r="I358" s="647"/>
      <c r="J358" s="639"/>
      <c r="K358" s="639"/>
      <c r="L358" s="504"/>
      <c r="M358" s="504"/>
      <c r="N358" s="329"/>
    </row>
    <row r="359" spans="2:14" ht="21" customHeight="1">
      <c r="B359" s="736"/>
      <c r="C359" s="614"/>
      <c r="D359" s="699"/>
      <c r="E359" s="736"/>
      <c r="F359" s="737"/>
      <c r="G359" s="738"/>
      <c r="H359" s="658"/>
      <c r="I359" s="739"/>
      <c r="J359" s="658"/>
      <c r="K359" s="658"/>
      <c r="L359" s="592"/>
      <c r="M359" s="593"/>
      <c r="N359" s="329"/>
    </row>
    <row r="360" spans="2:14" ht="21" customHeight="1">
      <c r="B360" s="660"/>
      <c r="C360" s="1252" t="s">
        <v>462</v>
      </c>
      <c r="D360" s="1253"/>
      <c r="E360" s="704"/>
      <c r="F360" s="661"/>
      <c r="G360" s="720"/>
      <c r="H360" s="707"/>
      <c r="I360" s="740"/>
      <c r="J360" s="707"/>
      <c r="K360" s="480"/>
      <c r="L360" s="448"/>
      <c r="M360" s="597"/>
      <c r="N360" s="329"/>
    </row>
    <row r="361" spans="2:14" ht="21" customHeight="1">
      <c r="B361" s="549"/>
      <c r="C361" s="550"/>
      <c r="D361" s="551"/>
      <c r="E361" s="549"/>
      <c r="F361" s="643"/>
      <c r="G361" s="644"/>
      <c r="H361" s="710"/>
      <c r="I361" s="722"/>
      <c r="J361" s="710"/>
      <c r="K361" s="710"/>
      <c r="L361" s="592"/>
      <c r="M361" s="593"/>
      <c r="N361" s="329"/>
    </row>
    <row r="362" spans="2:14" ht="21" customHeight="1">
      <c r="B362" s="741">
        <v>1.5</v>
      </c>
      <c r="C362" s="382" t="s">
        <v>270</v>
      </c>
      <c r="D362" s="451"/>
      <c r="E362" s="552"/>
      <c r="F362" s="708"/>
      <c r="G362" s="709"/>
      <c r="H362" s="710"/>
      <c r="I362" s="711"/>
      <c r="J362" s="710"/>
      <c r="K362" s="710"/>
      <c r="L362" s="592"/>
      <c r="M362" s="593"/>
      <c r="N362" s="329"/>
    </row>
    <row r="363" spans="2:14" ht="21" customHeight="1">
      <c r="B363" s="742"/>
      <c r="C363" s="558" t="s">
        <v>368</v>
      </c>
      <c r="D363" s="723"/>
      <c r="E363" s="588"/>
      <c r="F363" s="713"/>
      <c r="G363" s="733"/>
      <c r="H363" s="726"/>
      <c r="I363" s="727"/>
      <c r="J363" s="726"/>
      <c r="K363" s="726"/>
      <c r="L363" s="592"/>
      <c r="M363" s="593"/>
      <c r="N363" s="329"/>
    </row>
    <row r="364" spans="2:14" ht="21" customHeight="1">
      <c r="B364" s="742"/>
      <c r="C364" s="574" t="s">
        <v>475</v>
      </c>
      <c r="D364" s="500"/>
      <c r="E364" s="428"/>
      <c r="F364" s="715"/>
      <c r="G364" s="716"/>
      <c r="H364" s="639"/>
      <c r="I364" s="647"/>
      <c r="J364" s="639"/>
      <c r="K364" s="639"/>
      <c r="L364" s="592"/>
      <c r="M364" s="593"/>
      <c r="N364" s="329"/>
    </row>
    <row r="365" spans="2:14" ht="21" customHeight="1">
      <c r="B365" s="742"/>
      <c r="C365" s="335" t="s">
        <v>92</v>
      </c>
      <c r="D365" s="500" t="s">
        <v>532</v>
      </c>
      <c r="E365" s="428" t="s">
        <v>94</v>
      </c>
      <c r="F365" s="743">
        <v>1</v>
      </c>
      <c r="G365" s="513"/>
      <c r="H365" s="744"/>
      <c r="I365" s="743"/>
      <c r="J365" s="744"/>
      <c r="K365" s="639"/>
      <c r="L365" s="504"/>
      <c r="M365" s="438"/>
      <c r="N365" s="329"/>
    </row>
    <row r="366" spans="2:14" ht="21" customHeight="1">
      <c r="B366" s="742"/>
      <c r="C366" s="335" t="s">
        <v>92</v>
      </c>
      <c r="D366" s="500" t="s">
        <v>533</v>
      </c>
      <c r="E366" s="428" t="s">
        <v>94</v>
      </c>
      <c r="F366" s="743">
        <v>1</v>
      </c>
      <c r="G366" s="513"/>
      <c r="H366" s="744"/>
      <c r="I366" s="743"/>
      <c r="J366" s="744"/>
      <c r="K366" s="639"/>
      <c r="L366" s="504"/>
      <c r="M366" s="438"/>
      <c r="N366" s="329"/>
    </row>
    <row r="367" spans="2:14" ht="21" customHeight="1">
      <c r="B367" s="742"/>
      <c r="C367" s="335" t="s">
        <v>92</v>
      </c>
      <c r="D367" s="500" t="s">
        <v>534</v>
      </c>
      <c r="E367" s="428" t="s">
        <v>94</v>
      </c>
      <c r="F367" s="743">
        <v>1</v>
      </c>
      <c r="G367" s="513"/>
      <c r="H367" s="744"/>
      <c r="I367" s="743"/>
      <c r="J367" s="744"/>
      <c r="K367" s="639"/>
      <c r="L367" s="504"/>
      <c r="M367" s="438"/>
      <c r="N367" s="329"/>
    </row>
    <row r="368" spans="2:14" ht="21" customHeight="1">
      <c r="B368" s="742"/>
      <c r="C368" s="335" t="s">
        <v>92</v>
      </c>
      <c r="D368" s="500" t="s">
        <v>535</v>
      </c>
      <c r="E368" s="428" t="s">
        <v>94</v>
      </c>
      <c r="F368" s="743">
        <v>1</v>
      </c>
      <c r="G368" s="513"/>
      <c r="H368" s="744"/>
      <c r="I368" s="743"/>
      <c r="J368" s="744"/>
      <c r="K368" s="639"/>
      <c r="L368" s="504"/>
      <c r="M368" s="438"/>
      <c r="N368" s="329"/>
    </row>
    <row r="369" spans="2:14" ht="21" customHeight="1">
      <c r="B369" s="742"/>
      <c r="C369" s="335" t="s">
        <v>92</v>
      </c>
      <c r="D369" s="500" t="s">
        <v>536</v>
      </c>
      <c r="E369" s="428" t="s">
        <v>94</v>
      </c>
      <c r="F369" s="743">
        <v>1</v>
      </c>
      <c r="G369" s="513"/>
      <c r="H369" s="744"/>
      <c r="I369" s="743"/>
      <c r="J369" s="744"/>
      <c r="K369" s="639"/>
      <c r="L369" s="504"/>
      <c r="M369" s="438"/>
      <c r="N369" s="329"/>
    </row>
    <row r="370" spans="2:14" ht="21" customHeight="1">
      <c r="B370" s="742"/>
      <c r="C370" s="335" t="s">
        <v>92</v>
      </c>
      <c r="D370" s="500" t="s">
        <v>537</v>
      </c>
      <c r="E370" s="428" t="s">
        <v>94</v>
      </c>
      <c r="F370" s="743">
        <v>1</v>
      </c>
      <c r="G370" s="513"/>
      <c r="H370" s="744"/>
      <c r="I370" s="743"/>
      <c r="J370" s="744"/>
      <c r="K370" s="639"/>
      <c r="L370" s="504"/>
      <c r="M370" s="438"/>
      <c r="N370" s="329"/>
    </row>
    <row r="371" spans="2:14" ht="21" customHeight="1">
      <c r="B371" s="742"/>
      <c r="C371" s="335"/>
      <c r="D371" s="500" t="s">
        <v>538</v>
      </c>
      <c r="E371" s="428" t="s">
        <v>94</v>
      </c>
      <c r="F371" s="512">
        <v>1</v>
      </c>
      <c r="G371" s="513"/>
      <c r="H371" s="744"/>
      <c r="I371" s="743"/>
      <c r="J371" s="744"/>
      <c r="K371" s="639"/>
      <c r="L371" s="504"/>
      <c r="M371" s="438"/>
      <c r="N371" s="329"/>
    </row>
    <row r="372" spans="2:14" ht="21" customHeight="1">
      <c r="B372" s="742"/>
      <c r="C372" s="335" t="s">
        <v>92</v>
      </c>
      <c r="D372" s="500" t="s">
        <v>539</v>
      </c>
      <c r="E372" s="428" t="s">
        <v>94</v>
      </c>
      <c r="F372" s="512">
        <v>1</v>
      </c>
      <c r="G372" s="513"/>
      <c r="H372" s="744"/>
      <c r="I372" s="743"/>
      <c r="J372" s="744"/>
      <c r="K372" s="639"/>
      <c r="L372" s="504"/>
      <c r="M372" s="438"/>
      <c r="N372" s="329"/>
    </row>
    <row r="373" spans="2:14" ht="21" customHeight="1">
      <c r="B373" s="742"/>
      <c r="C373" s="732" t="s">
        <v>180</v>
      </c>
      <c r="D373" s="723"/>
      <c r="E373" s="588"/>
      <c r="F373" s="745"/>
      <c r="G373" s="746"/>
      <c r="H373" s="747"/>
      <c r="I373" s="748"/>
      <c r="J373" s="747"/>
      <c r="K373" s="726"/>
      <c r="L373" s="592"/>
      <c r="M373" s="593"/>
      <c r="N373" s="329"/>
    </row>
    <row r="374" spans="2:14" ht="21" customHeight="1">
      <c r="B374" s="742"/>
      <c r="C374" s="335" t="s">
        <v>92</v>
      </c>
      <c r="D374" s="500" t="s">
        <v>540</v>
      </c>
      <c r="E374" s="428" t="s">
        <v>94</v>
      </c>
      <c r="F374" s="512">
        <v>1</v>
      </c>
      <c r="G374" s="513"/>
      <c r="H374" s="744"/>
      <c r="I374" s="743"/>
      <c r="J374" s="744"/>
      <c r="K374" s="744"/>
      <c r="L374" s="504"/>
      <c r="M374" s="438"/>
      <c r="N374" s="329"/>
    </row>
    <row r="375" spans="2:14" ht="21" customHeight="1">
      <c r="B375" s="742"/>
      <c r="C375" s="335" t="s">
        <v>92</v>
      </c>
      <c r="D375" s="500" t="s">
        <v>541</v>
      </c>
      <c r="E375" s="428" t="s">
        <v>94</v>
      </c>
      <c r="F375" s="512">
        <v>1</v>
      </c>
      <c r="G375" s="513"/>
      <c r="H375" s="744"/>
      <c r="I375" s="743"/>
      <c r="J375" s="744"/>
      <c r="K375" s="744"/>
      <c r="L375" s="504"/>
      <c r="M375" s="438"/>
      <c r="N375" s="329"/>
    </row>
    <row r="376" spans="2:14" ht="21" customHeight="1">
      <c r="B376" s="742"/>
      <c r="C376" s="335" t="s">
        <v>92</v>
      </c>
      <c r="D376" s="500" t="s">
        <v>542</v>
      </c>
      <c r="E376" s="428" t="s">
        <v>94</v>
      </c>
      <c r="F376" s="512">
        <v>1</v>
      </c>
      <c r="G376" s="513"/>
      <c r="H376" s="744"/>
      <c r="I376" s="743"/>
      <c r="J376" s="744"/>
      <c r="K376" s="744"/>
      <c r="L376" s="504"/>
      <c r="M376" s="438"/>
      <c r="N376" s="329"/>
    </row>
    <row r="377" spans="2:14" ht="21" customHeight="1">
      <c r="B377" s="742"/>
      <c r="C377" s="335"/>
      <c r="D377" s="500" t="s">
        <v>543</v>
      </c>
      <c r="E377" s="428" t="s">
        <v>94</v>
      </c>
      <c r="F377" s="512">
        <v>1</v>
      </c>
      <c r="G377" s="513"/>
      <c r="H377" s="744"/>
      <c r="I377" s="743"/>
      <c r="J377" s="744"/>
      <c r="K377" s="744"/>
      <c r="L377" s="504"/>
      <c r="M377" s="438"/>
      <c r="N377" s="329"/>
    </row>
    <row r="378" spans="2:14" ht="21" customHeight="1">
      <c r="B378" s="742"/>
      <c r="C378" s="335"/>
      <c r="D378" s="500" t="s">
        <v>544</v>
      </c>
      <c r="E378" s="428" t="s">
        <v>94</v>
      </c>
      <c r="F378" s="512">
        <v>1</v>
      </c>
      <c r="G378" s="513"/>
      <c r="H378" s="744"/>
      <c r="I378" s="743"/>
      <c r="J378" s="744"/>
      <c r="K378" s="744"/>
      <c r="L378" s="504"/>
      <c r="M378" s="438"/>
      <c r="N378" s="329"/>
    </row>
    <row r="379" spans="2:14" ht="21" customHeight="1">
      <c r="B379" s="742"/>
      <c r="C379" s="335"/>
      <c r="D379" s="500" t="s">
        <v>545</v>
      </c>
      <c r="E379" s="428" t="s">
        <v>94</v>
      </c>
      <c r="F379" s="512">
        <v>1</v>
      </c>
      <c r="G379" s="513"/>
      <c r="H379" s="744"/>
      <c r="I379" s="743"/>
      <c r="J379" s="744"/>
      <c r="K379" s="744"/>
      <c r="L379" s="504"/>
      <c r="M379" s="438"/>
      <c r="N379" s="329"/>
    </row>
    <row r="380" spans="2:14" ht="21" customHeight="1">
      <c r="B380" s="742"/>
      <c r="C380" s="335"/>
      <c r="D380" s="500" t="s">
        <v>546</v>
      </c>
      <c r="E380" s="428" t="s">
        <v>94</v>
      </c>
      <c r="F380" s="512">
        <v>1</v>
      </c>
      <c r="G380" s="513"/>
      <c r="H380" s="744"/>
      <c r="I380" s="743"/>
      <c r="J380" s="744"/>
      <c r="K380" s="744"/>
      <c r="L380" s="504"/>
      <c r="M380" s="438"/>
      <c r="N380" s="329"/>
    </row>
    <row r="381" spans="2:14" ht="21" customHeight="1">
      <c r="B381" s="742"/>
      <c r="C381" s="335"/>
      <c r="D381" s="500" t="s">
        <v>547</v>
      </c>
      <c r="E381" s="428" t="s">
        <v>94</v>
      </c>
      <c r="F381" s="512">
        <v>1</v>
      </c>
      <c r="G381" s="513"/>
      <c r="H381" s="744"/>
      <c r="I381" s="743"/>
      <c r="J381" s="744"/>
      <c r="K381" s="744"/>
      <c r="L381" s="504"/>
      <c r="M381" s="438"/>
      <c r="N381" s="329"/>
    </row>
    <row r="382" spans="2:14" ht="21" customHeight="1">
      <c r="B382" s="742"/>
      <c r="C382" s="335" t="s">
        <v>92</v>
      </c>
      <c r="D382" s="500" t="s">
        <v>548</v>
      </c>
      <c r="E382" s="428" t="s">
        <v>94</v>
      </c>
      <c r="F382" s="512">
        <v>1</v>
      </c>
      <c r="G382" s="513"/>
      <c r="H382" s="744"/>
      <c r="I382" s="743"/>
      <c r="J382" s="744"/>
      <c r="K382" s="744"/>
      <c r="L382" s="504"/>
      <c r="M382" s="438"/>
      <c r="N382" s="329"/>
    </row>
    <row r="383" spans="2:14" ht="21" customHeight="1">
      <c r="B383" s="742"/>
      <c r="C383" s="335" t="s">
        <v>92</v>
      </c>
      <c r="D383" s="500" t="s">
        <v>549</v>
      </c>
      <c r="E383" s="428" t="s">
        <v>94</v>
      </c>
      <c r="F383" s="512">
        <v>1</v>
      </c>
      <c r="G383" s="513"/>
      <c r="H383" s="744"/>
      <c r="I383" s="743"/>
      <c r="J383" s="744"/>
      <c r="K383" s="744"/>
      <c r="L383" s="504"/>
      <c r="M383" s="438"/>
      <c r="N383" s="329"/>
    </row>
    <row r="384" spans="2:14" ht="21" customHeight="1">
      <c r="B384" s="742"/>
      <c r="C384" s="335" t="s">
        <v>92</v>
      </c>
      <c r="D384" s="500" t="s">
        <v>550</v>
      </c>
      <c r="E384" s="428" t="s">
        <v>94</v>
      </c>
      <c r="F384" s="512">
        <v>1</v>
      </c>
      <c r="G384" s="513"/>
      <c r="H384" s="744"/>
      <c r="I384" s="743"/>
      <c r="J384" s="744"/>
      <c r="K384" s="744"/>
      <c r="L384" s="504"/>
      <c r="M384" s="438"/>
      <c r="N384" s="329"/>
    </row>
    <row r="385" spans="2:14" ht="21" customHeight="1">
      <c r="B385" s="742"/>
      <c r="C385" s="732" t="s">
        <v>181</v>
      </c>
      <c r="D385" s="669"/>
      <c r="E385" s="601"/>
      <c r="F385" s="631"/>
      <c r="G385" s="714"/>
      <c r="H385" s="635"/>
      <c r="I385" s="749"/>
      <c r="J385" s="672"/>
      <c r="K385" s="635"/>
      <c r="L385" s="592"/>
      <c r="M385" s="593"/>
      <c r="N385" s="329"/>
    </row>
    <row r="386" spans="2:14" ht="21" customHeight="1">
      <c r="B386" s="742"/>
      <c r="C386" s="750"/>
      <c r="D386" s="751" t="s">
        <v>695</v>
      </c>
      <c r="E386" s="752" t="s">
        <v>103</v>
      </c>
      <c r="F386" s="1188">
        <v>46</v>
      </c>
      <c r="G386" s="1189"/>
      <c r="H386" s="1190"/>
      <c r="I386" s="1191"/>
      <c r="J386" s="757"/>
      <c r="K386" s="755"/>
      <c r="L386" s="504"/>
      <c r="M386" s="438"/>
      <c r="N386" s="1155"/>
    </row>
    <row r="387" spans="2:14" ht="21" customHeight="1">
      <c r="B387" s="742"/>
      <c r="C387" s="750"/>
      <c r="D387" s="751" t="s">
        <v>696</v>
      </c>
      <c r="E387" s="752" t="s">
        <v>103</v>
      </c>
      <c r="F387" s="1188">
        <v>96</v>
      </c>
      <c r="G387" s="1189"/>
      <c r="H387" s="1190"/>
      <c r="I387" s="1191"/>
      <c r="J387" s="757"/>
      <c r="K387" s="755"/>
      <c r="L387" s="504"/>
      <c r="M387" s="438"/>
      <c r="N387" s="1155"/>
    </row>
    <row r="388" spans="2:14" ht="21" customHeight="1">
      <c r="B388" s="742"/>
      <c r="C388" s="750"/>
      <c r="D388" s="751" t="s">
        <v>697</v>
      </c>
      <c r="E388" s="752" t="s">
        <v>103</v>
      </c>
      <c r="F388" s="1188">
        <v>57</v>
      </c>
      <c r="G388" s="1189"/>
      <c r="H388" s="1190"/>
      <c r="I388" s="1191"/>
      <c r="J388" s="757"/>
      <c r="K388" s="755"/>
      <c r="L388" s="504"/>
      <c r="M388" s="438"/>
      <c r="N388" s="1155"/>
    </row>
    <row r="389" spans="2:14" ht="21" customHeight="1">
      <c r="B389" s="742"/>
      <c r="C389" s="750"/>
      <c r="D389" s="751" t="s">
        <v>698</v>
      </c>
      <c r="E389" s="752" t="s">
        <v>103</v>
      </c>
      <c r="F389" s="1188">
        <v>16</v>
      </c>
      <c r="G389" s="1189"/>
      <c r="H389" s="1190"/>
      <c r="I389" s="1191"/>
      <c r="J389" s="757"/>
      <c r="K389" s="755"/>
      <c r="L389" s="504"/>
      <c r="M389" s="438"/>
      <c r="N389" s="1155"/>
    </row>
    <row r="390" spans="2:14" ht="21" customHeight="1">
      <c r="B390" s="742"/>
      <c r="C390" s="750"/>
      <c r="D390" s="751" t="s">
        <v>699</v>
      </c>
      <c r="E390" s="752" t="s">
        <v>103</v>
      </c>
      <c r="F390" s="1188">
        <v>27</v>
      </c>
      <c r="G390" s="1189"/>
      <c r="H390" s="1190"/>
      <c r="I390" s="1191"/>
      <c r="J390" s="757"/>
      <c r="K390" s="755"/>
      <c r="L390" s="504"/>
      <c r="M390" s="438"/>
      <c r="N390" s="1155"/>
    </row>
    <row r="391" spans="2:14" ht="21" customHeight="1">
      <c r="B391" s="742"/>
      <c r="C391" s="758" t="s">
        <v>430</v>
      </c>
      <c r="D391" s="759"/>
      <c r="E391" s="752" t="s">
        <v>377</v>
      </c>
      <c r="F391" s="1192">
        <v>1</v>
      </c>
      <c r="G391" s="1193"/>
      <c r="H391" s="1194"/>
      <c r="I391" s="1192"/>
      <c r="J391" s="763"/>
      <c r="K391" s="764"/>
      <c r="L391" s="504"/>
      <c r="M391" s="504"/>
      <c r="N391" s="329"/>
    </row>
    <row r="392" spans="2:14" ht="21" customHeight="1">
      <c r="B392" s="765"/>
      <c r="C392" s="758" t="s">
        <v>431</v>
      </c>
      <c r="D392" s="759"/>
      <c r="E392" s="752" t="s">
        <v>377</v>
      </c>
      <c r="F392" s="760">
        <v>1</v>
      </c>
      <c r="G392" s="761"/>
      <c r="H392" s="762"/>
      <c r="I392" s="760"/>
      <c r="J392" s="763"/>
      <c r="K392" s="764"/>
      <c r="L392" s="504"/>
      <c r="M392" s="504"/>
      <c r="N392" s="329"/>
    </row>
    <row r="393" spans="2:14" ht="21" customHeight="1">
      <c r="B393" s="765"/>
      <c r="C393" s="758" t="s">
        <v>429</v>
      </c>
      <c r="D393" s="759"/>
      <c r="E393" s="752" t="s">
        <v>377</v>
      </c>
      <c r="F393" s="760">
        <v>1</v>
      </c>
      <c r="G393" s="761"/>
      <c r="H393" s="762"/>
      <c r="I393" s="760"/>
      <c r="J393" s="763"/>
      <c r="K393" s="764"/>
      <c r="L393" s="504"/>
      <c r="M393" s="504"/>
      <c r="N393" s="329"/>
    </row>
    <row r="394" spans="2:14" ht="21" customHeight="1">
      <c r="B394" s="742"/>
      <c r="C394" s="766" t="s">
        <v>182</v>
      </c>
      <c r="D394" s="669"/>
      <c r="E394" s="601"/>
      <c r="F394" s="631"/>
      <c r="G394" s="714"/>
      <c r="H394" s="635"/>
      <c r="I394" s="749"/>
      <c r="J394" s="672"/>
      <c r="K394" s="635"/>
      <c r="L394" s="592"/>
      <c r="M394" s="593"/>
      <c r="N394" s="329"/>
    </row>
    <row r="395" spans="2:14" ht="21" customHeight="1">
      <c r="B395" s="742"/>
      <c r="C395" s="767"/>
      <c r="D395" s="751" t="s">
        <v>695</v>
      </c>
      <c r="E395" s="752" t="s">
        <v>103</v>
      </c>
      <c r="F395" s="753">
        <v>46</v>
      </c>
      <c r="G395" s="754"/>
      <c r="H395" s="755"/>
      <c r="I395" s="756"/>
      <c r="J395" s="757"/>
      <c r="K395" s="755"/>
      <c r="L395" s="504"/>
      <c r="M395" s="438"/>
      <c r="N395" s="329"/>
    </row>
    <row r="396" spans="2:14" ht="21" customHeight="1">
      <c r="B396" s="742"/>
      <c r="C396" s="768"/>
      <c r="D396" s="751" t="s">
        <v>696</v>
      </c>
      <c r="E396" s="752" t="s">
        <v>103</v>
      </c>
      <c r="F396" s="753">
        <v>96</v>
      </c>
      <c r="G396" s="754"/>
      <c r="H396" s="755"/>
      <c r="I396" s="756"/>
      <c r="J396" s="757"/>
      <c r="K396" s="755"/>
      <c r="L396" s="504"/>
      <c r="M396" s="438"/>
      <c r="N396" s="329"/>
    </row>
    <row r="397" spans="2:14" ht="21" customHeight="1">
      <c r="B397" s="742"/>
      <c r="C397" s="768"/>
      <c r="D397" s="751" t="s">
        <v>697</v>
      </c>
      <c r="E397" s="752" t="s">
        <v>103</v>
      </c>
      <c r="F397" s="753">
        <v>57</v>
      </c>
      <c r="G397" s="754"/>
      <c r="H397" s="755"/>
      <c r="I397" s="756"/>
      <c r="J397" s="757"/>
      <c r="K397" s="755"/>
      <c r="L397" s="504"/>
      <c r="M397" s="438"/>
      <c r="N397" s="329"/>
    </row>
    <row r="398" spans="2:14" ht="21" customHeight="1">
      <c r="B398" s="742"/>
      <c r="C398" s="750"/>
      <c r="D398" s="751" t="s">
        <v>698</v>
      </c>
      <c r="E398" s="752" t="s">
        <v>103</v>
      </c>
      <c r="F398" s="769">
        <v>16</v>
      </c>
      <c r="G398" s="754"/>
      <c r="H398" s="755"/>
      <c r="I398" s="756"/>
      <c r="J398" s="757"/>
      <c r="K398" s="755"/>
      <c r="L398" s="504"/>
      <c r="M398" s="438"/>
      <c r="N398" s="329"/>
    </row>
    <row r="399" spans="2:14" ht="21" customHeight="1">
      <c r="B399" s="742"/>
      <c r="C399" s="750"/>
      <c r="D399" s="751" t="s">
        <v>699</v>
      </c>
      <c r="E399" s="752" t="s">
        <v>103</v>
      </c>
      <c r="F399" s="769">
        <v>27</v>
      </c>
      <c r="G399" s="754"/>
      <c r="H399" s="755"/>
      <c r="I399" s="756"/>
      <c r="J399" s="757"/>
      <c r="K399" s="755"/>
      <c r="L399" s="504"/>
      <c r="M399" s="438"/>
      <c r="N399" s="329"/>
    </row>
    <row r="400" spans="2:14" ht="21" customHeight="1">
      <c r="B400" s="742"/>
      <c r="C400" s="732" t="s">
        <v>351</v>
      </c>
      <c r="D400" s="669"/>
      <c r="E400" s="601"/>
      <c r="F400" s="631"/>
      <c r="G400" s="714"/>
      <c r="H400" s="635"/>
      <c r="I400" s="749"/>
      <c r="J400" s="672"/>
      <c r="K400" s="635"/>
      <c r="L400" s="592"/>
      <c r="M400" s="593"/>
      <c r="N400" s="329"/>
    </row>
    <row r="401" spans="2:14" ht="21" customHeight="1">
      <c r="B401" s="742"/>
      <c r="C401" s="332" t="s">
        <v>472</v>
      </c>
      <c r="D401" s="500"/>
      <c r="E401" s="428"/>
      <c r="F401" s="637"/>
      <c r="G401" s="716"/>
      <c r="H401" s="639"/>
      <c r="I401" s="770"/>
      <c r="J401" s="674"/>
      <c r="K401" s="639"/>
      <c r="L401" s="592"/>
      <c r="M401" s="593"/>
      <c r="N401" s="329"/>
    </row>
    <row r="402" spans="2:14" ht="21" customHeight="1">
      <c r="B402" s="742"/>
      <c r="C402" s="332"/>
      <c r="D402" s="771" t="s">
        <v>141</v>
      </c>
      <c r="E402" s="428" t="s">
        <v>94</v>
      </c>
      <c r="F402" s="772">
        <v>35</v>
      </c>
      <c r="G402" s="716"/>
      <c r="H402" s="639"/>
      <c r="I402" s="770"/>
      <c r="J402" s="674"/>
      <c r="K402" s="639"/>
      <c r="L402" s="504"/>
      <c r="M402" s="438"/>
      <c r="N402" s="329"/>
    </row>
    <row r="403" spans="2:14" ht="21" customHeight="1">
      <c r="B403" s="742"/>
      <c r="C403" s="750"/>
      <c r="D403" s="773" t="s">
        <v>352</v>
      </c>
      <c r="E403" s="752"/>
      <c r="F403" s="769"/>
      <c r="G403" s="754"/>
      <c r="H403" s="755"/>
      <c r="I403" s="756"/>
      <c r="J403" s="757"/>
      <c r="K403" s="755"/>
      <c r="L403" s="504"/>
      <c r="M403" s="438"/>
      <c r="N403" s="329"/>
    </row>
    <row r="404" spans="2:14" ht="21" customHeight="1">
      <c r="B404" s="742"/>
      <c r="C404" s="774" t="s">
        <v>92</v>
      </c>
      <c r="D404" s="775" t="s">
        <v>700</v>
      </c>
      <c r="E404" s="752" t="s">
        <v>94</v>
      </c>
      <c r="F404" s="769">
        <v>2</v>
      </c>
      <c r="G404" s="754"/>
      <c r="H404" s="755"/>
      <c r="I404" s="756"/>
      <c r="J404" s="757"/>
      <c r="K404" s="755"/>
      <c r="L404" s="504"/>
      <c r="M404" s="438"/>
      <c r="N404" s="329"/>
    </row>
    <row r="405" spans="2:14" ht="21" customHeight="1">
      <c r="B405" s="742"/>
      <c r="C405" s="774" t="s">
        <v>92</v>
      </c>
      <c r="D405" s="775" t="s">
        <v>701</v>
      </c>
      <c r="E405" s="752" t="s">
        <v>94</v>
      </c>
      <c r="F405" s="769">
        <v>3</v>
      </c>
      <c r="G405" s="754"/>
      <c r="H405" s="755"/>
      <c r="I405" s="756"/>
      <c r="J405" s="757"/>
      <c r="K405" s="755"/>
      <c r="L405" s="504"/>
      <c r="M405" s="438"/>
      <c r="N405" s="329"/>
    </row>
    <row r="406" spans="2:14" ht="21" customHeight="1">
      <c r="B406" s="742"/>
      <c r="C406" s="774" t="s">
        <v>92</v>
      </c>
      <c r="D406" s="775" t="s">
        <v>702</v>
      </c>
      <c r="E406" s="752" t="s">
        <v>94</v>
      </c>
      <c r="F406" s="769">
        <v>2</v>
      </c>
      <c r="G406" s="754"/>
      <c r="H406" s="755"/>
      <c r="I406" s="756"/>
      <c r="J406" s="757"/>
      <c r="K406" s="755"/>
      <c r="L406" s="504"/>
      <c r="M406" s="438"/>
      <c r="N406" s="329"/>
    </row>
    <row r="407" spans="2:14" ht="21" customHeight="1">
      <c r="B407" s="742"/>
      <c r="C407" s="750"/>
      <c r="D407" s="773" t="s">
        <v>353</v>
      </c>
      <c r="E407" s="752"/>
      <c r="F407" s="769"/>
      <c r="G407" s="754"/>
      <c r="H407" s="755"/>
      <c r="I407" s="756"/>
      <c r="J407" s="757"/>
      <c r="K407" s="755"/>
      <c r="L407" s="592"/>
      <c r="M407" s="593"/>
      <c r="N407" s="329"/>
    </row>
    <row r="408" spans="2:14" ht="21" customHeight="1">
      <c r="B408" s="742"/>
      <c r="C408" s="774" t="s">
        <v>92</v>
      </c>
      <c r="D408" s="775" t="s">
        <v>700</v>
      </c>
      <c r="E408" s="752" t="s">
        <v>94</v>
      </c>
      <c r="F408" s="769">
        <v>4</v>
      </c>
      <c r="G408" s="754"/>
      <c r="H408" s="755"/>
      <c r="I408" s="756"/>
      <c r="J408" s="757"/>
      <c r="K408" s="755"/>
      <c r="L408" s="504"/>
      <c r="M408" s="438"/>
      <c r="N408" s="329"/>
    </row>
    <row r="409" spans="2:14" ht="21" customHeight="1">
      <c r="B409" s="742"/>
      <c r="C409" s="774" t="s">
        <v>92</v>
      </c>
      <c r="D409" s="775" t="s">
        <v>701</v>
      </c>
      <c r="E409" s="752" t="s">
        <v>94</v>
      </c>
      <c r="F409" s="769">
        <v>6</v>
      </c>
      <c r="G409" s="754"/>
      <c r="H409" s="755"/>
      <c r="I409" s="756"/>
      <c r="J409" s="757"/>
      <c r="K409" s="755"/>
      <c r="L409" s="504"/>
      <c r="M409" s="438"/>
      <c r="N409" s="329"/>
    </row>
    <row r="410" spans="2:14" ht="21" customHeight="1">
      <c r="B410" s="742"/>
      <c r="C410" s="750"/>
      <c r="D410" s="773" t="s">
        <v>354</v>
      </c>
      <c r="E410" s="752"/>
      <c r="F410" s="769"/>
      <c r="G410" s="754"/>
      <c r="H410" s="755"/>
      <c r="I410" s="756"/>
      <c r="J410" s="757"/>
      <c r="K410" s="755"/>
      <c r="L410" s="592"/>
      <c r="M410" s="593"/>
      <c r="N410" s="329"/>
    </row>
    <row r="411" spans="2:14" ht="21" customHeight="1">
      <c r="B411" s="742"/>
      <c r="C411" s="774" t="s">
        <v>92</v>
      </c>
      <c r="D411" s="775" t="s">
        <v>702</v>
      </c>
      <c r="E411" s="752" t="s">
        <v>94</v>
      </c>
      <c r="F411" s="769">
        <v>4</v>
      </c>
      <c r="G411" s="754"/>
      <c r="H411" s="755"/>
      <c r="I411" s="756"/>
      <c r="J411" s="757"/>
      <c r="K411" s="755"/>
      <c r="L411" s="504"/>
      <c r="M411" s="438"/>
      <c r="N411" s="329"/>
    </row>
    <row r="412" spans="2:14" ht="21" customHeight="1">
      <c r="B412" s="742"/>
      <c r="C412" s="774" t="s">
        <v>92</v>
      </c>
      <c r="D412" s="775" t="s">
        <v>703</v>
      </c>
      <c r="E412" s="752" t="s">
        <v>94</v>
      </c>
      <c r="F412" s="769">
        <v>4</v>
      </c>
      <c r="G412" s="754"/>
      <c r="H412" s="755"/>
      <c r="I412" s="756"/>
      <c r="J412" s="757"/>
      <c r="K412" s="755"/>
      <c r="L412" s="504"/>
      <c r="M412" s="438"/>
      <c r="N412" s="329"/>
    </row>
    <row r="413" spans="2:14" ht="21" customHeight="1">
      <c r="B413" s="742"/>
      <c r="C413" s="750"/>
      <c r="D413" s="773" t="s">
        <v>355</v>
      </c>
      <c r="E413" s="752"/>
      <c r="F413" s="769"/>
      <c r="G413" s="754"/>
      <c r="H413" s="755"/>
      <c r="I413" s="756"/>
      <c r="J413" s="757"/>
      <c r="K413" s="755"/>
      <c r="L413" s="592"/>
      <c r="M413" s="593"/>
      <c r="N413" s="329"/>
    </row>
    <row r="414" spans="2:14" ht="21" customHeight="1">
      <c r="B414" s="742"/>
      <c r="C414" s="774" t="s">
        <v>92</v>
      </c>
      <c r="D414" s="775" t="s">
        <v>700</v>
      </c>
      <c r="E414" s="752" t="s">
        <v>94</v>
      </c>
      <c r="F414" s="769">
        <v>2</v>
      </c>
      <c r="G414" s="754"/>
      <c r="H414" s="755"/>
      <c r="I414" s="756"/>
      <c r="J414" s="757"/>
      <c r="K414" s="755"/>
      <c r="L414" s="504"/>
      <c r="M414" s="438"/>
      <c r="N414" s="329"/>
    </row>
    <row r="415" spans="2:14" ht="21" customHeight="1">
      <c r="B415" s="742"/>
      <c r="C415" s="774" t="s">
        <v>92</v>
      </c>
      <c r="D415" s="775" t="s">
        <v>701</v>
      </c>
      <c r="E415" s="752" t="s">
        <v>94</v>
      </c>
      <c r="F415" s="769">
        <v>3</v>
      </c>
      <c r="G415" s="754"/>
      <c r="H415" s="755"/>
      <c r="I415" s="756"/>
      <c r="J415" s="757"/>
      <c r="K415" s="755"/>
      <c r="L415" s="504"/>
      <c r="M415" s="438"/>
      <c r="N415" s="329"/>
    </row>
    <row r="416" spans="2:14" ht="21" customHeight="1">
      <c r="B416" s="742"/>
      <c r="C416" s="774" t="s">
        <v>92</v>
      </c>
      <c r="D416" s="775" t="s">
        <v>702</v>
      </c>
      <c r="E416" s="752" t="s">
        <v>94</v>
      </c>
      <c r="F416" s="769">
        <v>2</v>
      </c>
      <c r="G416" s="754"/>
      <c r="H416" s="755"/>
      <c r="I416" s="756"/>
      <c r="J416" s="757"/>
      <c r="K416" s="755"/>
      <c r="L416" s="504"/>
      <c r="M416" s="438"/>
      <c r="N416" s="329"/>
    </row>
    <row r="417" spans="2:14" ht="21" customHeight="1">
      <c r="B417" s="742"/>
      <c r="C417" s="750"/>
      <c r="D417" s="773" t="s">
        <v>356</v>
      </c>
      <c r="E417" s="752"/>
      <c r="F417" s="769"/>
      <c r="G417" s="754"/>
      <c r="H417" s="755"/>
      <c r="I417" s="756"/>
      <c r="J417" s="757"/>
      <c r="K417" s="755"/>
      <c r="L417" s="592"/>
      <c r="M417" s="593"/>
      <c r="N417" s="329"/>
    </row>
    <row r="418" spans="2:14" ht="21" customHeight="1">
      <c r="B418" s="742"/>
      <c r="C418" s="774" t="s">
        <v>92</v>
      </c>
      <c r="D418" s="775" t="s">
        <v>700</v>
      </c>
      <c r="E418" s="752" t="s">
        <v>94</v>
      </c>
      <c r="F418" s="769">
        <v>4</v>
      </c>
      <c r="G418" s="754"/>
      <c r="H418" s="755"/>
      <c r="I418" s="756"/>
      <c r="J418" s="757"/>
      <c r="K418" s="755"/>
      <c r="L418" s="504"/>
      <c r="M418" s="438"/>
      <c r="N418" s="329"/>
    </row>
    <row r="419" spans="2:14" ht="21" customHeight="1">
      <c r="B419" s="742"/>
      <c r="C419" s="774" t="s">
        <v>92</v>
      </c>
      <c r="D419" s="775" t="s">
        <v>701</v>
      </c>
      <c r="E419" s="752" t="s">
        <v>94</v>
      </c>
      <c r="F419" s="769">
        <v>6</v>
      </c>
      <c r="G419" s="754"/>
      <c r="H419" s="755"/>
      <c r="I419" s="756"/>
      <c r="J419" s="757"/>
      <c r="K419" s="755"/>
      <c r="L419" s="504"/>
      <c r="M419" s="438"/>
      <c r="N419" s="329"/>
    </row>
    <row r="420" spans="2:14" ht="21" customHeight="1">
      <c r="B420" s="742"/>
      <c r="C420" s="774" t="s">
        <v>92</v>
      </c>
      <c r="D420" s="775" t="s">
        <v>702</v>
      </c>
      <c r="E420" s="752" t="s">
        <v>94</v>
      </c>
      <c r="F420" s="769">
        <v>4</v>
      </c>
      <c r="G420" s="754"/>
      <c r="H420" s="755"/>
      <c r="I420" s="756"/>
      <c r="J420" s="757"/>
      <c r="K420" s="755"/>
      <c r="L420" s="504"/>
      <c r="M420" s="438"/>
      <c r="N420" s="329"/>
    </row>
    <row r="421" spans="2:14" ht="21" customHeight="1">
      <c r="B421" s="742"/>
      <c r="C421" s="774" t="s">
        <v>92</v>
      </c>
      <c r="D421" s="775" t="s">
        <v>357</v>
      </c>
      <c r="E421" s="752" t="s">
        <v>94</v>
      </c>
      <c r="F421" s="769">
        <v>45</v>
      </c>
      <c r="G421" s="754"/>
      <c r="H421" s="755"/>
      <c r="I421" s="756"/>
      <c r="J421" s="757"/>
      <c r="K421" s="755"/>
      <c r="L421" s="504"/>
      <c r="M421" s="438"/>
      <c r="N421" s="329"/>
    </row>
    <row r="422" spans="2:14" ht="21" customHeight="1">
      <c r="B422" s="742"/>
      <c r="C422" s="774" t="s">
        <v>92</v>
      </c>
      <c r="D422" s="775" t="s">
        <v>358</v>
      </c>
      <c r="E422" s="752" t="s">
        <v>94</v>
      </c>
      <c r="F422" s="769">
        <v>33</v>
      </c>
      <c r="G422" s="754"/>
      <c r="H422" s="755"/>
      <c r="I422" s="756"/>
      <c r="J422" s="757"/>
      <c r="K422" s="755"/>
      <c r="L422" s="504"/>
      <c r="M422" s="438"/>
      <c r="N422" s="329"/>
    </row>
    <row r="423" spans="2:14" ht="21" customHeight="1">
      <c r="B423" s="742"/>
      <c r="C423" s="774" t="s">
        <v>92</v>
      </c>
      <c r="D423" s="775" t="s">
        <v>359</v>
      </c>
      <c r="E423" s="752" t="s">
        <v>94</v>
      </c>
      <c r="F423" s="769">
        <v>33</v>
      </c>
      <c r="G423" s="754"/>
      <c r="H423" s="755"/>
      <c r="I423" s="756"/>
      <c r="J423" s="757"/>
      <c r="K423" s="755"/>
      <c r="L423" s="504"/>
      <c r="M423" s="438"/>
      <c r="N423" s="329"/>
    </row>
    <row r="424" spans="2:14" ht="21" customHeight="1">
      <c r="B424" s="742"/>
      <c r="C424" s="774" t="s">
        <v>92</v>
      </c>
      <c r="D424" s="775" t="s">
        <v>360</v>
      </c>
      <c r="E424" s="752" t="s">
        <v>94</v>
      </c>
      <c r="F424" s="769">
        <v>7</v>
      </c>
      <c r="G424" s="754"/>
      <c r="H424" s="755"/>
      <c r="I424" s="756"/>
      <c r="J424" s="757"/>
      <c r="K424" s="755"/>
      <c r="L424" s="504"/>
      <c r="M424" s="438"/>
      <c r="N424" s="329"/>
    </row>
    <row r="425" spans="2:14" ht="21" customHeight="1">
      <c r="B425" s="742"/>
      <c r="C425" s="774" t="s">
        <v>92</v>
      </c>
      <c r="D425" s="773" t="s">
        <v>361</v>
      </c>
      <c r="E425" s="752" t="s">
        <v>94</v>
      </c>
      <c r="F425" s="769">
        <v>14</v>
      </c>
      <c r="G425" s="754"/>
      <c r="H425" s="755"/>
      <c r="I425" s="756"/>
      <c r="J425" s="757"/>
      <c r="K425" s="755"/>
      <c r="L425" s="504"/>
      <c r="M425" s="438"/>
      <c r="N425" s="329"/>
    </row>
    <row r="426" spans="2:14" ht="21" customHeight="1">
      <c r="B426" s="742"/>
      <c r="C426" s="774" t="s">
        <v>92</v>
      </c>
      <c r="D426" s="751" t="s">
        <v>362</v>
      </c>
      <c r="E426" s="752" t="s">
        <v>94</v>
      </c>
      <c r="F426" s="776">
        <v>19</v>
      </c>
      <c r="G426" s="754"/>
      <c r="H426" s="755"/>
      <c r="I426" s="756"/>
      <c r="J426" s="757"/>
      <c r="K426" s="755"/>
      <c r="L426" s="504"/>
      <c r="M426" s="438"/>
      <c r="N426" s="329"/>
    </row>
    <row r="427" spans="2:14" ht="21" customHeight="1">
      <c r="B427" s="742"/>
      <c r="C427" s="777"/>
      <c r="D427" s="751"/>
      <c r="E427" s="752"/>
      <c r="F427" s="778"/>
      <c r="G427" s="754"/>
      <c r="H427" s="755"/>
      <c r="I427" s="756"/>
      <c r="J427" s="757"/>
      <c r="K427" s="755"/>
      <c r="L427" s="592"/>
      <c r="M427" s="593"/>
      <c r="N427" s="329"/>
    </row>
    <row r="428" spans="2:14" ht="21" customHeight="1">
      <c r="B428" s="742"/>
      <c r="C428" s="721" t="s">
        <v>183</v>
      </c>
      <c r="D428" s="779"/>
      <c r="E428" s="601"/>
      <c r="F428" s="780"/>
      <c r="G428" s="714"/>
      <c r="H428" s="635"/>
      <c r="I428" s="749"/>
      <c r="J428" s="672"/>
      <c r="K428" s="635"/>
      <c r="L428" s="592"/>
      <c r="M428" s="593"/>
      <c r="N428" s="329"/>
    </row>
    <row r="429" spans="2:14" ht="21" customHeight="1">
      <c r="B429" s="742"/>
      <c r="C429" s="721" t="s">
        <v>473</v>
      </c>
      <c r="D429" s="779"/>
      <c r="E429" s="601"/>
      <c r="F429" s="780"/>
      <c r="G429" s="714"/>
      <c r="H429" s="635"/>
      <c r="I429" s="749"/>
      <c r="J429" s="672"/>
      <c r="K429" s="635"/>
      <c r="L429" s="592"/>
      <c r="M429" s="593"/>
      <c r="N429" s="329"/>
    </row>
    <row r="430" spans="2:14" ht="21" customHeight="1">
      <c r="B430" s="742"/>
      <c r="C430" s="777"/>
      <c r="D430" s="775" t="s">
        <v>704</v>
      </c>
      <c r="E430" s="781" t="s">
        <v>103</v>
      </c>
      <c r="F430" s="782">
        <v>26</v>
      </c>
      <c r="G430" s="754"/>
      <c r="H430" s="755"/>
      <c r="I430" s="754"/>
      <c r="J430" s="757"/>
      <c r="K430" s="755"/>
      <c r="L430" s="504"/>
      <c r="M430" s="438"/>
      <c r="N430" s="329"/>
    </row>
    <row r="431" spans="2:14" ht="21" customHeight="1">
      <c r="B431" s="742"/>
      <c r="C431" s="777"/>
      <c r="D431" s="775" t="s">
        <v>705</v>
      </c>
      <c r="E431" s="781" t="s">
        <v>103</v>
      </c>
      <c r="F431" s="782">
        <v>90</v>
      </c>
      <c r="G431" s="754"/>
      <c r="H431" s="755"/>
      <c r="I431" s="754"/>
      <c r="J431" s="757"/>
      <c r="K431" s="755"/>
      <c r="L431" s="504"/>
      <c r="M431" s="438"/>
      <c r="N431" s="329"/>
    </row>
    <row r="432" spans="2:14" ht="21" customHeight="1">
      <c r="B432" s="742"/>
      <c r="C432" s="777"/>
      <c r="D432" s="775" t="s">
        <v>706</v>
      </c>
      <c r="E432" s="781" t="s">
        <v>103</v>
      </c>
      <c r="F432" s="782">
        <v>44</v>
      </c>
      <c r="G432" s="754"/>
      <c r="H432" s="755"/>
      <c r="I432" s="754"/>
      <c r="J432" s="757"/>
      <c r="K432" s="755"/>
      <c r="L432" s="504"/>
      <c r="M432" s="438"/>
      <c r="N432" s="329"/>
    </row>
    <row r="433" spans="2:14" ht="21" customHeight="1">
      <c r="B433" s="742"/>
      <c r="C433" s="777"/>
      <c r="D433" s="775" t="s">
        <v>707</v>
      </c>
      <c r="E433" s="781" t="s">
        <v>103</v>
      </c>
      <c r="F433" s="782">
        <v>63</v>
      </c>
      <c r="G433" s="754"/>
      <c r="H433" s="755"/>
      <c r="I433" s="754"/>
      <c r="J433" s="757"/>
      <c r="K433" s="755"/>
      <c r="L433" s="504"/>
      <c r="M433" s="438"/>
      <c r="N433" s="329"/>
    </row>
    <row r="434" spans="2:14" ht="21" customHeight="1">
      <c r="B434" s="742"/>
      <c r="C434" s="777"/>
      <c r="D434" s="775" t="s">
        <v>695</v>
      </c>
      <c r="E434" s="781" t="s">
        <v>103</v>
      </c>
      <c r="F434" s="782">
        <v>49</v>
      </c>
      <c r="G434" s="754"/>
      <c r="H434" s="755"/>
      <c r="I434" s="754"/>
      <c r="J434" s="757"/>
      <c r="K434" s="755"/>
      <c r="L434" s="504"/>
      <c r="M434" s="438"/>
      <c r="N434" s="329"/>
    </row>
    <row r="435" spans="2:14" ht="21" customHeight="1">
      <c r="B435" s="742"/>
      <c r="C435" s="777"/>
      <c r="D435" s="775" t="s">
        <v>708</v>
      </c>
      <c r="E435" s="781" t="s">
        <v>103</v>
      </c>
      <c r="F435" s="782">
        <v>20</v>
      </c>
      <c r="G435" s="754"/>
      <c r="H435" s="755"/>
      <c r="I435" s="754"/>
      <c r="J435" s="757"/>
      <c r="K435" s="755"/>
      <c r="L435" s="504"/>
      <c r="M435" s="438"/>
      <c r="N435" s="329"/>
    </row>
    <row r="436" spans="2:14" ht="21" customHeight="1">
      <c r="B436" s="742"/>
      <c r="C436" s="777"/>
      <c r="D436" s="775" t="s">
        <v>709</v>
      </c>
      <c r="E436" s="781" t="s">
        <v>103</v>
      </c>
      <c r="F436" s="783">
        <v>23</v>
      </c>
      <c r="G436" s="784"/>
      <c r="H436" s="785"/>
      <c r="I436" s="786"/>
      <c r="J436" s="787"/>
      <c r="K436" s="785"/>
      <c r="L436" s="504"/>
      <c r="M436" s="438"/>
      <c r="N436" s="329"/>
    </row>
    <row r="437" spans="2:14" ht="21" customHeight="1">
      <c r="B437" s="742"/>
      <c r="C437" s="777"/>
      <c r="D437" s="775" t="s">
        <v>710</v>
      </c>
      <c r="E437" s="781" t="s">
        <v>103</v>
      </c>
      <c r="F437" s="783">
        <v>24</v>
      </c>
      <c r="G437" s="786"/>
      <c r="H437" s="785"/>
      <c r="I437" s="786"/>
      <c r="J437" s="787"/>
      <c r="K437" s="785"/>
      <c r="L437" s="504"/>
      <c r="M437" s="438"/>
      <c r="N437" s="329"/>
    </row>
    <row r="438" spans="2:14" ht="21" customHeight="1">
      <c r="B438" s="742"/>
      <c r="C438" s="777"/>
      <c r="D438" s="775" t="s">
        <v>711</v>
      </c>
      <c r="E438" s="781" t="s">
        <v>103</v>
      </c>
      <c r="F438" s="788">
        <v>12</v>
      </c>
      <c r="G438" s="786"/>
      <c r="H438" s="785"/>
      <c r="I438" s="786"/>
      <c r="J438" s="787"/>
      <c r="K438" s="785"/>
      <c r="L438" s="504"/>
      <c r="M438" s="438"/>
      <c r="N438" s="329"/>
    </row>
    <row r="439" spans="2:14" ht="21" customHeight="1">
      <c r="B439" s="742"/>
      <c r="C439" s="777"/>
      <c r="D439" s="758" t="s">
        <v>149</v>
      </c>
      <c r="E439" s="789" t="s">
        <v>377</v>
      </c>
      <c r="F439" s="790">
        <v>1</v>
      </c>
      <c r="G439" s="786"/>
      <c r="H439" s="785"/>
      <c r="I439" s="791"/>
      <c r="J439" s="787"/>
      <c r="K439" s="785"/>
      <c r="L439" s="504"/>
      <c r="M439" s="438"/>
      <c r="N439" s="329"/>
    </row>
    <row r="440" spans="2:14" ht="21" customHeight="1">
      <c r="B440" s="742"/>
      <c r="C440" s="777"/>
      <c r="D440" s="758" t="s">
        <v>148</v>
      </c>
      <c r="E440" s="789"/>
      <c r="F440" s="792"/>
      <c r="G440" s="786"/>
      <c r="H440" s="785"/>
      <c r="I440" s="791"/>
      <c r="J440" s="787"/>
      <c r="K440" s="785"/>
      <c r="L440" s="592"/>
      <c r="M440" s="593"/>
      <c r="N440" s="329"/>
    </row>
    <row r="441" spans="2:14" ht="21" customHeight="1">
      <c r="B441" s="742"/>
      <c r="C441" s="777"/>
      <c r="D441" s="758" t="s">
        <v>150</v>
      </c>
      <c r="E441" s="789" t="s">
        <v>377</v>
      </c>
      <c r="F441" s="792">
        <v>1</v>
      </c>
      <c r="G441" s="786"/>
      <c r="H441" s="785"/>
      <c r="I441" s="791"/>
      <c r="J441" s="787"/>
      <c r="K441" s="785"/>
      <c r="L441" s="504"/>
      <c r="M441" s="438"/>
      <c r="N441" s="329"/>
    </row>
    <row r="442" spans="2:14" ht="21" customHeight="1">
      <c r="B442" s="742"/>
      <c r="C442" s="777"/>
      <c r="D442" s="758" t="s">
        <v>151</v>
      </c>
      <c r="E442" s="789"/>
      <c r="F442" s="792">
        <v>1</v>
      </c>
      <c r="G442" s="784"/>
      <c r="H442" s="785"/>
      <c r="I442" s="791"/>
      <c r="J442" s="787"/>
      <c r="K442" s="785"/>
      <c r="L442" s="592"/>
      <c r="M442" s="593"/>
      <c r="N442" s="329"/>
    </row>
    <row r="443" spans="2:14" ht="21" customHeight="1">
      <c r="B443" s="742"/>
      <c r="C443" s="777"/>
      <c r="D443" s="758" t="s">
        <v>152</v>
      </c>
      <c r="E443" s="789" t="s">
        <v>377</v>
      </c>
      <c r="F443" s="792">
        <v>1</v>
      </c>
      <c r="G443" s="786"/>
      <c r="H443" s="785"/>
      <c r="I443" s="791"/>
      <c r="J443" s="787"/>
      <c r="K443" s="785"/>
      <c r="L443" s="504"/>
      <c r="M443" s="438"/>
      <c r="N443" s="329"/>
    </row>
    <row r="444" spans="2:14" ht="21" customHeight="1">
      <c r="B444" s="742"/>
      <c r="C444" s="777"/>
      <c r="D444" s="758" t="s">
        <v>153</v>
      </c>
      <c r="E444" s="793"/>
      <c r="F444" s="794"/>
      <c r="G444" s="784"/>
      <c r="H444" s="795"/>
      <c r="I444" s="796"/>
      <c r="J444" s="797"/>
      <c r="K444" s="795"/>
      <c r="L444" s="592"/>
      <c r="M444" s="593"/>
      <c r="N444" s="329"/>
    </row>
    <row r="445" spans="2:14" ht="21" customHeight="1">
      <c r="B445" s="742"/>
      <c r="C445" s="777"/>
      <c r="D445" s="758" t="s">
        <v>148</v>
      </c>
      <c r="E445" s="798"/>
      <c r="F445" s="794"/>
      <c r="G445" s="784"/>
      <c r="H445" s="795"/>
      <c r="I445" s="796"/>
      <c r="J445" s="797"/>
      <c r="K445" s="795"/>
      <c r="L445" s="592"/>
      <c r="M445" s="593"/>
      <c r="N445" s="329"/>
    </row>
    <row r="446" spans="2:14" ht="21" customHeight="1">
      <c r="B446" s="799"/>
      <c r="C446" s="777"/>
      <c r="D446" s="800"/>
      <c r="E446" s="801"/>
      <c r="F446" s="802"/>
      <c r="G446" s="803"/>
      <c r="H446" s="804"/>
      <c r="I446" s="805"/>
      <c r="J446" s="806"/>
      <c r="K446" s="804"/>
      <c r="L446" s="592"/>
      <c r="M446" s="593"/>
      <c r="N446" s="329"/>
    </row>
    <row r="447" spans="2:14" ht="21" customHeight="1">
      <c r="B447" s="742"/>
      <c r="C447" s="721" t="s">
        <v>718</v>
      </c>
      <c r="D447" s="807"/>
      <c r="E447" s="808"/>
      <c r="F447" s="809"/>
      <c r="G447" s="810"/>
      <c r="H447" s="811"/>
      <c r="I447" s="812"/>
      <c r="J447" s="813"/>
      <c r="K447" s="811"/>
      <c r="L447" s="592"/>
      <c r="M447" s="593"/>
      <c r="N447" s="329"/>
    </row>
    <row r="448" spans="2:14" ht="21" customHeight="1">
      <c r="B448" s="742"/>
      <c r="C448" s="814" t="s">
        <v>92</v>
      </c>
      <c r="D448" s="775" t="s">
        <v>700</v>
      </c>
      <c r="E448" s="781" t="s">
        <v>103</v>
      </c>
      <c r="F448" s="815">
        <v>30</v>
      </c>
      <c r="G448" s="1158"/>
      <c r="H448" s="785"/>
      <c r="I448" s="786"/>
      <c r="J448" s="787"/>
      <c r="K448" s="785"/>
      <c r="L448" s="504"/>
      <c r="M448" s="438"/>
      <c r="N448" s="329"/>
    </row>
    <row r="449" spans="2:14" ht="21" customHeight="1">
      <c r="B449" s="742"/>
      <c r="C449" s="814" t="s">
        <v>92</v>
      </c>
      <c r="D449" s="775" t="s">
        <v>712</v>
      </c>
      <c r="E449" s="781" t="s">
        <v>103</v>
      </c>
      <c r="F449" s="815">
        <v>50</v>
      </c>
      <c r="G449" s="1158"/>
      <c r="H449" s="785"/>
      <c r="I449" s="786"/>
      <c r="J449" s="787"/>
      <c r="K449" s="785"/>
      <c r="L449" s="504"/>
      <c r="M449" s="438"/>
      <c r="N449" s="329"/>
    </row>
    <row r="450" spans="2:14" ht="21" customHeight="1">
      <c r="B450" s="742"/>
      <c r="C450" s="814" t="s">
        <v>92</v>
      </c>
      <c r="D450" s="775" t="s">
        <v>713</v>
      </c>
      <c r="E450" s="781" t="s">
        <v>103</v>
      </c>
      <c r="F450" s="815">
        <v>14</v>
      </c>
      <c r="G450" s="1158"/>
      <c r="H450" s="785"/>
      <c r="I450" s="786"/>
      <c r="J450" s="787"/>
      <c r="K450" s="785"/>
      <c r="L450" s="504"/>
      <c r="M450" s="438"/>
      <c r="N450" s="329"/>
    </row>
    <row r="451" spans="2:14" ht="21" customHeight="1">
      <c r="B451" s="742"/>
      <c r="C451" s="814" t="s">
        <v>92</v>
      </c>
      <c r="D451" s="775" t="s">
        <v>714</v>
      </c>
      <c r="E451" s="781" t="s">
        <v>103</v>
      </c>
      <c r="F451" s="815">
        <v>50</v>
      </c>
      <c r="G451" s="1158"/>
      <c r="H451" s="785"/>
      <c r="I451" s="786"/>
      <c r="J451" s="787"/>
      <c r="K451" s="785"/>
      <c r="L451" s="504"/>
      <c r="M451" s="438"/>
      <c r="N451" s="329"/>
    </row>
    <row r="452" spans="2:14" ht="21" customHeight="1">
      <c r="B452" s="742"/>
      <c r="C452" s="814" t="s">
        <v>92</v>
      </c>
      <c r="D452" s="775" t="s">
        <v>715</v>
      </c>
      <c r="E452" s="781" t="s">
        <v>103</v>
      </c>
      <c r="F452" s="815">
        <v>12</v>
      </c>
      <c r="G452" s="1158"/>
      <c r="H452" s="785"/>
      <c r="I452" s="786"/>
      <c r="J452" s="787"/>
      <c r="K452" s="785"/>
      <c r="L452" s="504"/>
      <c r="M452" s="438"/>
      <c r="N452" s="329"/>
    </row>
    <row r="453" spans="2:14" ht="21" customHeight="1">
      <c r="B453" s="742"/>
      <c r="C453" s="814" t="s">
        <v>92</v>
      </c>
      <c r="D453" s="775" t="s">
        <v>703</v>
      </c>
      <c r="E453" s="781" t="s">
        <v>103</v>
      </c>
      <c r="F453" s="815">
        <v>60</v>
      </c>
      <c r="G453" s="1158"/>
      <c r="H453" s="785"/>
      <c r="I453" s="786"/>
      <c r="J453" s="787"/>
      <c r="K453" s="785"/>
      <c r="L453" s="504"/>
      <c r="M453" s="438"/>
      <c r="N453" s="329"/>
    </row>
    <row r="454" spans="2:14" ht="21" customHeight="1">
      <c r="B454" s="742"/>
      <c r="C454" s="1159" t="s">
        <v>92</v>
      </c>
      <c r="D454" s="1160" t="s">
        <v>717</v>
      </c>
      <c r="E454" s="1161" t="s">
        <v>103</v>
      </c>
      <c r="F454" s="1162">
        <v>80</v>
      </c>
      <c r="G454" s="1158"/>
      <c r="H454" s="1163"/>
      <c r="I454" s="1158"/>
      <c r="J454" s="1164"/>
      <c r="K454" s="1163"/>
      <c r="L454" s="504"/>
      <c r="M454" s="438"/>
      <c r="N454" s="329"/>
    </row>
    <row r="455" spans="2:14" ht="21" customHeight="1">
      <c r="B455" s="742"/>
      <c r="C455" s="358"/>
      <c r="D455" s="758" t="s">
        <v>434</v>
      </c>
      <c r="E455" s="789" t="s">
        <v>94</v>
      </c>
      <c r="F455" s="816">
        <v>1</v>
      </c>
      <c r="G455" s="786"/>
      <c r="H455" s="785"/>
      <c r="I455" s="791"/>
      <c r="J455" s="787"/>
      <c r="K455" s="785"/>
      <c r="L455" s="504"/>
      <c r="M455" s="438"/>
      <c r="N455" s="329"/>
    </row>
    <row r="456" spans="2:14" ht="21" customHeight="1">
      <c r="B456" s="742"/>
      <c r="C456" s="358"/>
      <c r="D456" s="758" t="s">
        <v>148</v>
      </c>
      <c r="E456" s="789"/>
      <c r="F456" s="817"/>
      <c r="G456" s="786"/>
      <c r="H456" s="785"/>
      <c r="I456" s="791"/>
      <c r="J456" s="787"/>
      <c r="K456" s="785"/>
      <c r="L456" s="592"/>
      <c r="M456" s="593"/>
      <c r="N456" s="329"/>
    </row>
    <row r="457" spans="2:14" ht="21" customHeight="1">
      <c r="B457" s="742"/>
      <c r="C457" s="358"/>
      <c r="D457" s="758" t="s">
        <v>150</v>
      </c>
      <c r="E457" s="789" t="s">
        <v>94</v>
      </c>
      <c r="F457" s="818">
        <v>1</v>
      </c>
      <c r="G457" s="786"/>
      <c r="H457" s="785"/>
      <c r="I457" s="791"/>
      <c r="J457" s="787"/>
      <c r="K457" s="785"/>
      <c r="L457" s="504"/>
      <c r="M457" s="438"/>
      <c r="N457" s="329"/>
    </row>
    <row r="458" spans="2:14" ht="21" customHeight="1">
      <c r="B458" s="742"/>
      <c r="C458" s="358"/>
      <c r="D458" s="758" t="s">
        <v>151</v>
      </c>
      <c r="E458" s="789"/>
      <c r="F458" s="818"/>
      <c r="G458" s="786"/>
      <c r="H458" s="785"/>
      <c r="I458" s="791"/>
      <c r="J458" s="787"/>
      <c r="K458" s="785"/>
      <c r="L458" s="592"/>
      <c r="M458" s="593"/>
      <c r="N458" s="329"/>
    </row>
    <row r="459" spans="2:14" ht="21" customHeight="1">
      <c r="B459" s="742"/>
      <c r="C459" s="358"/>
      <c r="D459" s="758" t="s">
        <v>152</v>
      </c>
      <c r="E459" s="789" t="s">
        <v>94</v>
      </c>
      <c r="F459" s="818">
        <v>1</v>
      </c>
      <c r="G459" s="786"/>
      <c r="H459" s="785"/>
      <c r="I459" s="791"/>
      <c r="J459" s="787"/>
      <c r="K459" s="785"/>
      <c r="L459" s="504"/>
      <c r="M459" s="438"/>
      <c r="N459" s="329"/>
    </row>
    <row r="460" spans="2:14" ht="21" customHeight="1">
      <c r="B460" s="742"/>
      <c r="C460" s="358"/>
      <c r="D460" s="758" t="s">
        <v>153</v>
      </c>
      <c r="E460" s="819"/>
      <c r="F460" s="820"/>
      <c r="G460" s="786"/>
      <c r="H460" s="785"/>
      <c r="I460" s="791"/>
      <c r="J460" s="787"/>
      <c r="K460" s="785"/>
      <c r="L460" s="592"/>
      <c r="M460" s="593"/>
      <c r="N460" s="329"/>
    </row>
    <row r="461" spans="2:14" ht="21" customHeight="1">
      <c r="B461" s="765"/>
      <c r="C461" s="358"/>
      <c r="D461" s="758" t="s">
        <v>148</v>
      </c>
      <c r="E461" s="819"/>
      <c r="F461" s="821"/>
      <c r="G461" s="786"/>
      <c r="H461" s="785"/>
      <c r="I461" s="791"/>
      <c r="J461" s="787"/>
      <c r="K461" s="785"/>
      <c r="L461" s="592"/>
      <c r="M461" s="593"/>
      <c r="N461" s="329"/>
    </row>
    <row r="462" spans="2:14" ht="21" customHeight="1">
      <c r="B462" s="742"/>
      <c r="C462" s="822"/>
      <c r="D462" s="758"/>
      <c r="E462" s="798"/>
      <c r="F462" s="820"/>
      <c r="G462" s="786"/>
      <c r="H462" s="785"/>
      <c r="I462" s="791"/>
      <c r="J462" s="787"/>
      <c r="K462" s="785"/>
      <c r="L462" s="592"/>
      <c r="M462" s="593"/>
      <c r="N462" s="329"/>
    </row>
    <row r="463" spans="2:14" ht="21" customHeight="1">
      <c r="B463" s="742"/>
      <c r="C463" s="823" t="s">
        <v>370</v>
      </c>
      <c r="D463" s="824"/>
      <c r="E463" s="809"/>
      <c r="F463" s="817"/>
      <c r="G463" s="786"/>
      <c r="H463" s="785"/>
      <c r="I463" s="791"/>
      <c r="J463" s="787"/>
      <c r="K463" s="785"/>
      <c r="L463" s="592"/>
      <c r="M463" s="593"/>
      <c r="N463" s="329"/>
    </row>
    <row r="464" spans="2:14" ht="21" customHeight="1">
      <c r="B464" s="742"/>
      <c r="C464" s="825" t="s">
        <v>369</v>
      </c>
      <c r="D464" s="826"/>
      <c r="E464" s="827"/>
      <c r="F464" s="828"/>
      <c r="G464" s="829"/>
      <c r="H464" s="830"/>
      <c r="I464" s="831"/>
      <c r="J464" s="832"/>
      <c r="K464" s="830"/>
      <c r="L464" s="592"/>
      <c r="M464" s="593"/>
      <c r="N464" s="329"/>
    </row>
    <row r="465" spans="2:14" ht="21" customHeight="1">
      <c r="B465" s="742"/>
      <c r="C465" s="825"/>
      <c r="D465" s="775" t="s">
        <v>704</v>
      </c>
      <c r="E465" s="781" t="s">
        <v>103</v>
      </c>
      <c r="F465" s="833">
        <v>26</v>
      </c>
      <c r="G465" s="786"/>
      <c r="H465" s="785"/>
      <c r="I465" s="791"/>
      <c r="J465" s="787"/>
      <c r="K465" s="785"/>
      <c r="L465" s="504"/>
      <c r="M465" s="438"/>
      <c r="N465" s="329"/>
    </row>
    <row r="466" spans="2:14" ht="21" customHeight="1">
      <c r="B466" s="742"/>
      <c r="C466" s="825"/>
      <c r="D466" s="775" t="s">
        <v>705</v>
      </c>
      <c r="E466" s="781" t="s">
        <v>103</v>
      </c>
      <c r="F466" s="833">
        <v>90</v>
      </c>
      <c r="G466" s="786"/>
      <c r="H466" s="785"/>
      <c r="I466" s="791"/>
      <c r="J466" s="787"/>
      <c r="K466" s="785"/>
      <c r="L466" s="504"/>
      <c r="M466" s="438"/>
      <c r="N466" s="329"/>
    </row>
    <row r="467" spans="2:14" ht="21" customHeight="1">
      <c r="B467" s="742"/>
      <c r="C467" s="825"/>
      <c r="D467" s="775" t="s">
        <v>706</v>
      </c>
      <c r="E467" s="781" t="s">
        <v>103</v>
      </c>
      <c r="F467" s="833">
        <v>44</v>
      </c>
      <c r="G467" s="786"/>
      <c r="H467" s="785"/>
      <c r="I467" s="791"/>
      <c r="J467" s="787"/>
      <c r="K467" s="785"/>
      <c r="L467" s="504"/>
      <c r="M467" s="438"/>
      <c r="N467" s="329"/>
    </row>
    <row r="468" spans="2:14" ht="21" customHeight="1">
      <c r="B468" s="742"/>
      <c r="C468" s="825"/>
      <c r="D468" s="775" t="s">
        <v>707</v>
      </c>
      <c r="E468" s="781" t="s">
        <v>103</v>
      </c>
      <c r="F468" s="833">
        <v>63</v>
      </c>
      <c r="G468" s="786"/>
      <c r="H468" s="785"/>
      <c r="I468" s="791"/>
      <c r="J468" s="787"/>
      <c r="K468" s="785"/>
      <c r="L468" s="504"/>
      <c r="M468" s="438"/>
      <c r="N468" s="329"/>
    </row>
    <row r="469" spans="2:14" ht="21" customHeight="1">
      <c r="B469" s="742"/>
      <c r="C469" s="825"/>
      <c r="D469" s="775" t="s">
        <v>695</v>
      </c>
      <c r="E469" s="781" t="s">
        <v>103</v>
      </c>
      <c r="F469" s="833">
        <v>49</v>
      </c>
      <c r="G469" s="786"/>
      <c r="H469" s="785"/>
      <c r="I469" s="791"/>
      <c r="J469" s="787"/>
      <c r="K469" s="785"/>
      <c r="L469" s="504"/>
      <c r="M469" s="438"/>
      <c r="N469" s="329"/>
    </row>
    <row r="470" spans="2:14" ht="21" customHeight="1">
      <c r="B470" s="765"/>
      <c r="C470" s="834"/>
      <c r="D470" s="835" t="s">
        <v>708</v>
      </c>
      <c r="E470" s="836" t="s">
        <v>103</v>
      </c>
      <c r="F470" s="837">
        <v>20</v>
      </c>
      <c r="G470" s="838"/>
      <c r="H470" s="839"/>
      <c r="I470" s="840"/>
      <c r="J470" s="841"/>
      <c r="K470" s="839"/>
      <c r="L470" s="504"/>
      <c r="M470" s="438"/>
      <c r="N470" s="329"/>
    </row>
    <row r="471" spans="2:14" ht="21" customHeight="1">
      <c r="B471" s="742"/>
      <c r="C471" s="842"/>
      <c r="D471" s="775" t="s">
        <v>709</v>
      </c>
      <c r="E471" s="781" t="s">
        <v>103</v>
      </c>
      <c r="F471" s="833">
        <v>23</v>
      </c>
      <c r="G471" s="786"/>
      <c r="H471" s="785"/>
      <c r="I471" s="791"/>
      <c r="J471" s="787"/>
      <c r="K471" s="785"/>
      <c r="L471" s="504"/>
      <c r="M471" s="438"/>
      <c r="N471" s="329"/>
    </row>
    <row r="472" spans="2:14" ht="21" customHeight="1">
      <c r="B472" s="742"/>
      <c r="C472" s="825"/>
      <c r="D472" s="775" t="s">
        <v>710</v>
      </c>
      <c r="E472" s="781" t="s">
        <v>103</v>
      </c>
      <c r="F472" s="833">
        <v>24</v>
      </c>
      <c r="G472" s="786"/>
      <c r="H472" s="785"/>
      <c r="I472" s="791"/>
      <c r="J472" s="787"/>
      <c r="K472" s="785"/>
      <c r="L472" s="504"/>
      <c r="M472" s="438"/>
      <c r="N472" s="329"/>
    </row>
    <row r="473" spans="2:14" ht="21" customHeight="1">
      <c r="B473" s="742"/>
      <c r="C473" s="825"/>
      <c r="D473" s="775" t="s">
        <v>711</v>
      </c>
      <c r="E473" s="781" t="s">
        <v>103</v>
      </c>
      <c r="F473" s="843">
        <v>12</v>
      </c>
      <c r="G473" s="786"/>
      <c r="H473" s="785"/>
      <c r="I473" s="791"/>
      <c r="J473" s="787"/>
      <c r="K473" s="785"/>
      <c r="L473" s="504"/>
      <c r="M473" s="438"/>
      <c r="N473" s="329"/>
    </row>
    <row r="474" spans="2:14" ht="21" customHeight="1">
      <c r="B474" s="742"/>
      <c r="C474" s="844"/>
      <c r="D474" s="81" t="s">
        <v>179</v>
      </c>
      <c r="E474" s="781" t="s">
        <v>147</v>
      </c>
      <c r="F474" s="843">
        <v>24</v>
      </c>
      <c r="G474" s="786"/>
      <c r="H474" s="785"/>
      <c r="I474" s="791"/>
      <c r="J474" s="787"/>
      <c r="K474" s="785"/>
      <c r="L474" s="504"/>
      <c r="M474" s="438"/>
      <c r="N474" s="329"/>
    </row>
    <row r="475" spans="2:14" ht="21" customHeight="1">
      <c r="B475" s="742"/>
      <c r="C475" s="721" t="s">
        <v>371</v>
      </c>
      <c r="D475" s="64"/>
      <c r="E475" s="845"/>
      <c r="F475" s="846"/>
      <c r="G475" s="746"/>
      <c r="H475" s="747"/>
      <c r="I475" s="847"/>
      <c r="J475" s="848"/>
      <c r="K475" s="747"/>
      <c r="L475" s="504"/>
      <c r="M475" s="438"/>
      <c r="N475" s="329"/>
    </row>
    <row r="476" spans="2:14" ht="21" customHeight="1">
      <c r="B476" s="742"/>
      <c r="C476" s="814" t="s">
        <v>92</v>
      </c>
      <c r="D476" s="775" t="s">
        <v>700</v>
      </c>
      <c r="E476" s="781" t="s">
        <v>103</v>
      </c>
      <c r="F476" s="815">
        <v>30</v>
      </c>
      <c r="G476" s="786"/>
      <c r="H476" s="785"/>
      <c r="I476" s="791"/>
      <c r="J476" s="787"/>
      <c r="K476" s="785"/>
      <c r="L476" s="504"/>
      <c r="M476" s="438"/>
      <c r="N476" s="329"/>
    </row>
    <row r="477" spans="2:14" ht="21" customHeight="1">
      <c r="B477" s="742"/>
      <c r="C477" s="814" t="s">
        <v>92</v>
      </c>
      <c r="D477" s="775" t="s">
        <v>701</v>
      </c>
      <c r="E477" s="781" t="s">
        <v>103</v>
      </c>
      <c r="F477" s="815">
        <v>50</v>
      </c>
      <c r="G477" s="786"/>
      <c r="H477" s="785"/>
      <c r="I477" s="791"/>
      <c r="J477" s="787"/>
      <c r="K477" s="785"/>
      <c r="L477" s="504"/>
      <c r="M477" s="438"/>
      <c r="N477" s="329"/>
    </row>
    <row r="478" spans="2:14" ht="21" customHeight="1">
      <c r="B478" s="742"/>
      <c r="C478" s="814" t="s">
        <v>92</v>
      </c>
      <c r="D478" s="775" t="s">
        <v>713</v>
      </c>
      <c r="E478" s="781" t="s">
        <v>103</v>
      </c>
      <c r="F478" s="815">
        <v>14</v>
      </c>
      <c r="G478" s="786"/>
      <c r="H478" s="785"/>
      <c r="I478" s="791"/>
      <c r="J478" s="787"/>
      <c r="K478" s="785"/>
      <c r="L478" s="504"/>
      <c r="M478" s="438"/>
      <c r="N478" s="329"/>
    </row>
    <row r="479" spans="2:14" ht="21" customHeight="1">
      <c r="B479" s="742"/>
      <c r="C479" s="814" t="s">
        <v>92</v>
      </c>
      <c r="D479" s="775" t="s">
        <v>702</v>
      </c>
      <c r="E479" s="781" t="s">
        <v>103</v>
      </c>
      <c r="F479" s="815">
        <v>50</v>
      </c>
      <c r="G479" s="786"/>
      <c r="H479" s="785"/>
      <c r="I479" s="791"/>
      <c r="J479" s="787"/>
      <c r="K479" s="785"/>
      <c r="L479" s="504"/>
      <c r="M479" s="438"/>
      <c r="N479" s="329"/>
    </row>
    <row r="480" spans="2:14" ht="21" customHeight="1">
      <c r="B480" s="742"/>
      <c r="C480" s="814" t="s">
        <v>92</v>
      </c>
      <c r="D480" s="775" t="s">
        <v>715</v>
      </c>
      <c r="E480" s="781" t="s">
        <v>103</v>
      </c>
      <c r="F480" s="815">
        <v>12</v>
      </c>
      <c r="G480" s="786"/>
      <c r="H480" s="785"/>
      <c r="I480" s="791"/>
      <c r="J480" s="787"/>
      <c r="K480" s="785"/>
      <c r="L480" s="504"/>
      <c r="M480" s="438"/>
      <c r="N480" s="329"/>
    </row>
    <row r="481" spans="2:14" ht="21" customHeight="1">
      <c r="B481" s="742"/>
      <c r="C481" s="814" t="s">
        <v>92</v>
      </c>
      <c r="D481" s="775" t="s">
        <v>703</v>
      </c>
      <c r="E481" s="781" t="s">
        <v>103</v>
      </c>
      <c r="F481" s="815">
        <v>60</v>
      </c>
      <c r="G481" s="786"/>
      <c r="H481" s="785"/>
      <c r="I481" s="791"/>
      <c r="J481" s="787"/>
      <c r="K481" s="785"/>
      <c r="L481" s="504"/>
      <c r="M481" s="438"/>
      <c r="N481" s="329"/>
    </row>
    <row r="482" spans="2:14" ht="21" customHeight="1">
      <c r="B482" s="742"/>
      <c r="C482" s="814" t="s">
        <v>92</v>
      </c>
      <c r="D482" s="775" t="s">
        <v>717</v>
      </c>
      <c r="E482" s="781" t="s">
        <v>103</v>
      </c>
      <c r="F482" s="815">
        <v>160</v>
      </c>
      <c r="G482" s="786"/>
      <c r="H482" s="785"/>
      <c r="I482" s="791"/>
      <c r="J482" s="787"/>
      <c r="K482" s="785"/>
      <c r="L482" s="504"/>
      <c r="M482" s="438"/>
      <c r="N482" s="329"/>
    </row>
    <row r="483" spans="2:14" ht="21" customHeight="1">
      <c r="B483" s="742"/>
      <c r="C483" s="849" t="s">
        <v>92</v>
      </c>
      <c r="D483" s="775" t="s">
        <v>363</v>
      </c>
      <c r="E483" s="781" t="s">
        <v>377</v>
      </c>
      <c r="F483" s="815">
        <v>1</v>
      </c>
      <c r="G483" s="786"/>
      <c r="H483" s="785"/>
      <c r="I483" s="791"/>
      <c r="J483" s="787"/>
      <c r="K483" s="785"/>
      <c r="L483" s="504"/>
      <c r="M483" s="438"/>
      <c r="N483" s="329"/>
    </row>
    <row r="484" spans="2:14" ht="21" customHeight="1">
      <c r="B484" s="742"/>
      <c r="C484" s="844"/>
      <c r="D484" s="81"/>
      <c r="E484" s="781"/>
      <c r="F484" s="850"/>
      <c r="G484" s="786"/>
      <c r="H484" s="785"/>
      <c r="I484" s="791"/>
      <c r="J484" s="787"/>
      <c r="K484" s="785"/>
      <c r="L484" s="592"/>
      <c r="M484" s="593"/>
      <c r="N484" s="329"/>
    </row>
    <row r="485" spans="2:14" ht="21" customHeight="1">
      <c r="B485" s="742"/>
      <c r="C485" s="851" t="s">
        <v>184</v>
      </c>
      <c r="D485" s="669"/>
      <c r="E485" s="601"/>
      <c r="F485" s="852"/>
      <c r="G485" s="853"/>
      <c r="H485" s="854"/>
      <c r="I485" s="855"/>
      <c r="J485" s="856"/>
      <c r="K485" s="854"/>
      <c r="L485" s="592"/>
      <c r="M485" s="593"/>
      <c r="N485" s="329"/>
    </row>
    <row r="486" spans="2:14" ht="21" customHeight="1">
      <c r="B486" s="742"/>
      <c r="C486" s="857" t="s">
        <v>474</v>
      </c>
      <c r="D486" s="500"/>
      <c r="E486" s="428"/>
      <c r="F486" s="858"/>
      <c r="G486" s="859"/>
      <c r="H486" s="860"/>
      <c r="I486" s="861"/>
      <c r="J486" s="862"/>
      <c r="K486" s="860"/>
      <c r="L486" s="592"/>
      <c r="M486" s="593"/>
      <c r="N486" s="329"/>
    </row>
    <row r="487" spans="2:14" ht="21" customHeight="1">
      <c r="B487" s="742"/>
      <c r="C487" s="857"/>
      <c r="D487" s="863" t="s">
        <v>144</v>
      </c>
      <c r="E487" s="428"/>
      <c r="F487" s="858"/>
      <c r="G487" s="859"/>
      <c r="H487" s="860"/>
      <c r="I487" s="861"/>
      <c r="J487" s="862"/>
      <c r="K487" s="860"/>
      <c r="L487" s="592"/>
      <c r="M487" s="593"/>
      <c r="N487" s="329"/>
    </row>
    <row r="488" spans="2:14" ht="21" customHeight="1">
      <c r="B488" s="765"/>
      <c r="C488" s="864"/>
      <c r="D488" s="865" t="s">
        <v>390</v>
      </c>
      <c r="E488" s="866" t="s">
        <v>143</v>
      </c>
      <c r="F488" s="867">
        <f>2626.62*0.9</f>
        <v>2363.9580000000001</v>
      </c>
      <c r="G488" s="868"/>
      <c r="H488" s="869"/>
      <c r="I488" s="870"/>
      <c r="J488" s="871"/>
      <c r="K488" s="869"/>
      <c r="L488" s="504"/>
      <c r="M488" s="438"/>
      <c r="N488" s="329"/>
    </row>
    <row r="489" spans="2:14" ht="21" customHeight="1">
      <c r="B489" s="765"/>
      <c r="C489" s="864"/>
      <c r="D489" s="865" t="s">
        <v>142</v>
      </c>
      <c r="E489" s="866" t="s">
        <v>143</v>
      </c>
      <c r="F489" s="867">
        <f>2626.62/2</f>
        <v>1313.31</v>
      </c>
      <c r="G489" s="868"/>
      <c r="H489" s="869"/>
      <c r="I489" s="870"/>
      <c r="J489" s="871"/>
      <c r="K489" s="869"/>
      <c r="L489" s="504"/>
      <c r="M489" s="438"/>
      <c r="N489" s="329"/>
    </row>
    <row r="490" spans="2:14" ht="21" customHeight="1">
      <c r="B490" s="765"/>
      <c r="C490" s="864"/>
      <c r="D490" s="865" t="s">
        <v>364</v>
      </c>
      <c r="E490" s="866" t="s">
        <v>143</v>
      </c>
      <c r="F490" s="867">
        <f>2626.62/3</f>
        <v>875.54</v>
      </c>
      <c r="G490" s="868"/>
      <c r="H490" s="869"/>
      <c r="I490" s="870"/>
      <c r="J490" s="871"/>
      <c r="K490" s="869"/>
      <c r="L490" s="504"/>
      <c r="M490" s="438"/>
      <c r="N490" s="329"/>
    </row>
    <row r="491" spans="2:14" ht="21" customHeight="1">
      <c r="B491" s="742"/>
      <c r="C491" s="872"/>
      <c r="D491" s="873" t="s">
        <v>394</v>
      </c>
      <c r="E491" s="874" t="s">
        <v>377</v>
      </c>
      <c r="F491" s="875">
        <v>1</v>
      </c>
      <c r="G491" s="786"/>
      <c r="H491" s="744"/>
      <c r="I491" s="876"/>
      <c r="J491" s="877"/>
      <c r="K491" s="744"/>
      <c r="L491" s="504"/>
      <c r="M491" s="438"/>
      <c r="N491" s="329"/>
    </row>
    <row r="492" spans="2:14" ht="21" customHeight="1">
      <c r="B492" s="742"/>
      <c r="C492" s="857"/>
      <c r="D492" s="863" t="s">
        <v>145</v>
      </c>
      <c r="E492" s="428"/>
      <c r="F492" s="858"/>
      <c r="G492" s="859"/>
      <c r="H492" s="860"/>
      <c r="I492" s="861"/>
      <c r="J492" s="862"/>
      <c r="K492" s="860"/>
      <c r="L492" s="592"/>
      <c r="M492" s="593"/>
      <c r="N492" s="329"/>
    </row>
    <row r="493" spans="2:14" ht="21" customHeight="1">
      <c r="B493" s="742"/>
      <c r="C493" s="857"/>
      <c r="D493" s="873" t="s">
        <v>156</v>
      </c>
      <c r="E493" s="874" t="s">
        <v>94</v>
      </c>
      <c r="F493" s="876">
        <f>4+4+2+1</f>
        <v>11</v>
      </c>
      <c r="G493" s="513"/>
      <c r="H493" s="744"/>
      <c r="I493" s="876"/>
      <c r="J493" s="877"/>
      <c r="K493" s="744"/>
      <c r="L493" s="504"/>
      <c r="M493" s="438"/>
      <c r="N493" s="329"/>
    </row>
    <row r="494" spans="2:14" ht="21" customHeight="1">
      <c r="B494" s="742"/>
      <c r="C494" s="857"/>
      <c r="D494" s="873" t="s">
        <v>158</v>
      </c>
      <c r="E494" s="874" t="s">
        <v>94</v>
      </c>
      <c r="F494" s="876">
        <f>1+1</f>
        <v>2</v>
      </c>
      <c r="G494" s="513"/>
      <c r="H494" s="744"/>
      <c r="I494" s="876"/>
      <c r="J494" s="877"/>
      <c r="K494" s="744"/>
      <c r="L494" s="504"/>
      <c r="M494" s="438"/>
      <c r="N494" s="329"/>
    </row>
    <row r="495" spans="2:14" ht="21" customHeight="1">
      <c r="B495" s="742"/>
      <c r="C495" s="857"/>
      <c r="D495" s="873" t="s">
        <v>154</v>
      </c>
      <c r="E495" s="874" t="s">
        <v>94</v>
      </c>
      <c r="F495" s="876">
        <f>4+3+1+1+2</f>
        <v>11</v>
      </c>
      <c r="G495" s="513"/>
      <c r="H495" s="744"/>
      <c r="I495" s="876"/>
      <c r="J495" s="877"/>
      <c r="K495" s="744"/>
      <c r="L495" s="504"/>
      <c r="M495" s="438"/>
      <c r="N495" s="329"/>
    </row>
    <row r="496" spans="2:14" ht="21" customHeight="1">
      <c r="B496" s="742"/>
      <c r="C496" s="857"/>
      <c r="D496" s="873" t="s">
        <v>159</v>
      </c>
      <c r="E496" s="874" t="s">
        <v>94</v>
      </c>
      <c r="F496" s="876">
        <f>1</f>
        <v>1</v>
      </c>
      <c r="G496" s="513"/>
      <c r="H496" s="744"/>
      <c r="I496" s="876"/>
      <c r="J496" s="877"/>
      <c r="K496" s="744"/>
      <c r="L496" s="504"/>
      <c r="M496" s="438"/>
      <c r="N496" s="329"/>
    </row>
    <row r="497" spans="2:14" ht="21" customHeight="1">
      <c r="B497" s="742"/>
      <c r="C497" s="857"/>
      <c r="D497" s="873" t="s">
        <v>160</v>
      </c>
      <c r="E497" s="874" t="s">
        <v>94</v>
      </c>
      <c r="F497" s="876">
        <f>1</f>
        <v>1</v>
      </c>
      <c r="G497" s="513"/>
      <c r="H497" s="744"/>
      <c r="I497" s="876"/>
      <c r="J497" s="877"/>
      <c r="K497" s="744"/>
      <c r="L497" s="504"/>
      <c r="M497" s="438"/>
      <c r="N497" s="329"/>
    </row>
    <row r="498" spans="2:14" ht="21" customHeight="1">
      <c r="B498" s="742"/>
      <c r="C498" s="857"/>
      <c r="D498" s="873" t="s">
        <v>157</v>
      </c>
      <c r="E498" s="874" t="s">
        <v>94</v>
      </c>
      <c r="F498" s="876">
        <f>1+1+1+1</f>
        <v>4</v>
      </c>
      <c r="G498" s="513"/>
      <c r="H498" s="744"/>
      <c r="I498" s="876"/>
      <c r="J498" s="877"/>
      <c r="K498" s="744"/>
      <c r="L498" s="504"/>
      <c r="M498" s="438"/>
      <c r="N498" s="329"/>
    </row>
    <row r="499" spans="2:14" ht="21" customHeight="1">
      <c r="B499" s="742"/>
      <c r="C499" s="857"/>
      <c r="D499" s="873" t="s">
        <v>155</v>
      </c>
      <c r="E499" s="874" t="s">
        <v>94</v>
      </c>
      <c r="F499" s="876">
        <v>1</v>
      </c>
      <c r="G499" s="513"/>
      <c r="H499" s="744"/>
      <c r="I499" s="876"/>
      <c r="J499" s="877"/>
      <c r="K499" s="744"/>
      <c r="L499" s="504"/>
      <c r="M499" s="438"/>
      <c r="N499" s="329"/>
    </row>
    <row r="500" spans="2:14" ht="21" customHeight="1">
      <c r="B500" s="742"/>
      <c r="C500" s="857"/>
      <c r="D500" s="863" t="s">
        <v>146</v>
      </c>
      <c r="E500" s="874"/>
      <c r="F500" s="512"/>
      <c r="G500" s="513"/>
      <c r="H500" s="744"/>
      <c r="I500" s="876"/>
      <c r="J500" s="877"/>
      <c r="K500" s="744"/>
      <c r="L500" s="592"/>
      <c r="M500" s="593"/>
      <c r="N500" s="329"/>
    </row>
    <row r="501" spans="2:14" ht="21" customHeight="1">
      <c r="B501" s="742"/>
      <c r="C501" s="857"/>
      <c r="D501" s="873" t="s">
        <v>156</v>
      </c>
      <c r="E501" s="874" t="s">
        <v>94</v>
      </c>
      <c r="F501" s="876">
        <f>4+4+2</f>
        <v>10</v>
      </c>
      <c r="G501" s="513"/>
      <c r="H501" s="744"/>
      <c r="I501" s="876"/>
      <c r="J501" s="877"/>
      <c r="K501" s="744"/>
      <c r="L501" s="504"/>
      <c r="M501" s="438"/>
      <c r="N501" s="329"/>
    </row>
    <row r="502" spans="2:14" ht="21" customHeight="1">
      <c r="B502" s="742"/>
      <c r="C502" s="857"/>
      <c r="D502" s="873" t="s">
        <v>158</v>
      </c>
      <c r="E502" s="874" t="s">
        <v>94</v>
      </c>
      <c r="F502" s="876">
        <f>1+1</f>
        <v>2</v>
      </c>
      <c r="G502" s="513"/>
      <c r="H502" s="744"/>
      <c r="I502" s="876"/>
      <c r="J502" s="877"/>
      <c r="K502" s="744"/>
      <c r="L502" s="504"/>
      <c r="M502" s="438"/>
      <c r="N502" s="329"/>
    </row>
    <row r="503" spans="2:14" ht="21" customHeight="1">
      <c r="B503" s="742"/>
      <c r="C503" s="857"/>
      <c r="D503" s="873" t="s">
        <v>154</v>
      </c>
      <c r="E503" s="874" t="s">
        <v>94</v>
      </c>
      <c r="F503" s="876">
        <f>7+1+1+2</f>
        <v>11</v>
      </c>
      <c r="G503" s="513"/>
      <c r="H503" s="744"/>
      <c r="I503" s="876"/>
      <c r="J503" s="877"/>
      <c r="K503" s="744"/>
      <c r="L503" s="504"/>
      <c r="M503" s="438"/>
      <c r="N503" s="329"/>
    </row>
    <row r="504" spans="2:14" ht="21" customHeight="1">
      <c r="B504" s="742"/>
      <c r="C504" s="857"/>
      <c r="D504" s="873" t="s">
        <v>157</v>
      </c>
      <c r="E504" s="874" t="s">
        <v>94</v>
      </c>
      <c r="F504" s="876">
        <f>1+1+1+1</f>
        <v>4</v>
      </c>
      <c r="G504" s="513"/>
      <c r="H504" s="744"/>
      <c r="I504" s="876"/>
      <c r="J504" s="877"/>
      <c r="K504" s="744"/>
      <c r="L504" s="504"/>
      <c r="M504" s="438"/>
      <c r="N504" s="329"/>
    </row>
    <row r="505" spans="2:14" ht="21" customHeight="1">
      <c r="B505" s="742"/>
      <c r="C505" s="857"/>
      <c r="D505" s="873" t="s">
        <v>155</v>
      </c>
      <c r="E505" s="874" t="s">
        <v>94</v>
      </c>
      <c r="F505" s="876">
        <v>1</v>
      </c>
      <c r="G505" s="513"/>
      <c r="H505" s="744"/>
      <c r="I505" s="876"/>
      <c r="J505" s="877"/>
      <c r="K505" s="744"/>
      <c r="L505" s="504"/>
      <c r="M505" s="438"/>
      <c r="N505" s="329"/>
    </row>
    <row r="506" spans="2:14" ht="21" customHeight="1">
      <c r="B506" s="878"/>
      <c r="C506" s="879" t="s">
        <v>464</v>
      </c>
      <c r="D506" s="880"/>
      <c r="E506" s="881"/>
      <c r="F506" s="882"/>
      <c r="G506" s="883"/>
      <c r="H506" s="884"/>
      <c r="I506" s="885"/>
      <c r="J506" s="886"/>
      <c r="K506" s="884"/>
      <c r="L506" s="592"/>
      <c r="M506" s="593"/>
      <c r="N506" s="329"/>
    </row>
    <row r="507" spans="2:14" ht="21" customHeight="1">
      <c r="B507" s="878"/>
      <c r="C507" s="887" t="s">
        <v>92</v>
      </c>
      <c r="D507" s="880" t="s">
        <v>463</v>
      </c>
      <c r="E507" s="888" t="s">
        <v>94</v>
      </c>
      <c r="F507" s="889">
        <v>34</v>
      </c>
      <c r="G507" s="890"/>
      <c r="H507" s="891"/>
      <c r="I507" s="892"/>
      <c r="J507" s="893"/>
      <c r="K507" s="891"/>
      <c r="L507" s="504"/>
      <c r="M507" s="438"/>
      <c r="N507" s="329"/>
    </row>
    <row r="508" spans="2:14" ht="21" customHeight="1">
      <c r="B508" s="878"/>
      <c r="C508" s="894"/>
      <c r="D508" s="895"/>
      <c r="E508" s="896"/>
      <c r="F508" s="897"/>
      <c r="G508" s="898"/>
      <c r="H508" s="899"/>
      <c r="I508" s="900"/>
      <c r="J508" s="901"/>
      <c r="K508" s="899"/>
      <c r="L508" s="592"/>
      <c r="M508" s="593"/>
      <c r="N508" s="329"/>
    </row>
    <row r="509" spans="2:14" ht="21" customHeight="1">
      <c r="B509" s="878"/>
      <c r="C509" s="902" t="s">
        <v>466</v>
      </c>
      <c r="D509" s="895"/>
      <c r="E509" s="896"/>
      <c r="F509" s="897"/>
      <c r="G509" s="898"/>
      <c r="H509" s="899"/>
      <c r="I509" s="900"/>
      <c r="J509" s="901"/>
      <c r="K509" s="899"/>
      <c r="L509" s="592"/>
      <c r="M509" s="593"/>
      <c r="N509" s="329"/>
    </row>
    <row r="510" spans="2:14" ht="21" customHeight="1">
      <c r="B510" s="878"/>
      <c r="C510" s="903" t="s">
        <v>92</v>
      </c>
      <c r="D510" s="880" t="s">
        <v>467</v>
      </c>
      <c r="E510" s="888" t="s">
        <v>94</v>
      </c>
      <c r="F510" s="889">
        <v>2</v>
      </c>
      <c r="G510" s="890"/>
      <c r="H510" s="891"/>
      <c r="I510" s="892"/>
      <c r="J510" s="893"/>
      <c r="K510" s="891"/>
      <c r="L510" s="504"/>
      <c r="M510" s="438"/>
      <c r="N510" s="329"/>
    </row>
    <row r="511" spans="2:14" ht="21" customHeight="1">
      <c r="B511" s="878"/>
      <c r="C511" s="894"/>
      <c r="D511" s="895"/>
      <c r="E511" s="896"/>
      <c r="F511" s="897"/>
      <c r="G511" s="898"/>
      <c r="H511" s="899"/>
      <c r="I511" s="900"/>
      <c r="J511" s="901"/>
      <c r="K511" s="899"/>
      <c r="L511" s="592"/>
      <c r="M511" s="593"/>
      <c r="N511" s="329"/>
    </row>
    <row r="512" spans="2:14" ht="21" customHeight="1">
      <c r="B512" s="765"/>
      <c r="C512" s="904"/>
      <c r="D512" s="905"/>
      <c r="E512" s="906"/>
      <c r="F512" s="907"/>
      <c r="G512" s="908"/>
      <c r="H512" s="909"/>
      <c r="I512" s="910"/>
      <c r="J512" s="911"/>
      <c r="K512" s="909"/>
      <c r="L512" s="592"/>
      <c r="M512" s="593"/>
      <c r="N512" s="329"/>
    </row>
    <row r="513" spans="2:15" ht="21" customHeight="1">
      <c r="B513" s="912"/>
      <c r="C513" s="1266" t="s">
        <v>391</v>
      </c>
      <c r="D513" s="1267"/>
      <c r="E513" s="913"/>
      <c r="F513" s="914"/>
      <c r="G513" s="915"/>
      <c r="H513" s="916"/>
      <c r="I513" s="917"/>
      <c r="J513" s="916"/>
      <c r="K513" s="480"/>
      <c r="L513" s="448"/>
      <c r="M513" s="529"/>
      <c r="N513" s="329"/>
    </row>
    <row r="514" spans="2:15" ht="21" customHeight="1">
      <c r="B514" s="736"/>
      <c r="C514" s="550"/>
      <c r="D514" s="551"/>
      <c r="E514" s="552"/>
      <c r="F514" s="568"/>
      <c r="G514" s="918"/>
      <c r="H514" s="919"/>
      <c r="I514" s="920"/>
      <c r="J514" s="919"/>
      <c r="K514" s="919"/>
      <c r="L514" s="592"/>
      <c r="M514" s="593"/>
      <c r="N514" s="328"/>
      <c r="O514" s="328"/>
    </row>
    <row r="515" spans="2:15" ht="21" customHeight="1">
      <c r="B515" s="415">
        <v>1.6</v>
      </c>
      <c r="C515" s="382" t="s">
        <v>320</v>
      </c>
      <c r="D515" s="488"/>
      <c r="E515" s="549"/>
      <c r="F515" s="921"/>
      <c r="G515" s="922"/>
      <c r="H515" s="570"/>
      <c r="I515" s="922"/>
      <c r="J515" s="570"/>
      <c r="K515" s="570"/>
      <c r="L515" s="592"/>
      <c r="M515" s="593"/>
      <c r="N515" s="328"/>
    </row>
    <row r="516" spans="2:15" ht="21" customHeight="1">
      <c r="B516" s="415"/>
      <c r="C516" s="382" t="s">
        <v>319</v>
      </c>
      <c r="D516" s="340"/>
      <c r="E516" s="549"/>
      <c r="F516" s="568"/>
      <c r="G516" s="569"/>
      <c r="H516" s="570"/>
      <c r="I516" s="571"/>
      <c r="J516" s="570"/>
      <c r="K516" s="572"/>
      <c r="L516" s="592"/>
      <c r="M516" s="593"/>
      <c r="N516" s="328"/>
    </row>
    <row r="517" spans="2:15" ht="21" customHeight="1">
      <c r="B517" s="601"/>
      <c r="C517" s="499" t="s">
        <v>193</v>
      </c>
      <c r="D517" s="574"/>
      <c r="E517" s="428"/>
      <c r="F517" s="575"/>
      <c r="G517" s="576"/>
      <c r="H517" s="577"/>
      <c r="I517" s="578"/>
      <c r="J517" s="579"/>
      <c r="K517" s="580"/>
      <c r="L517" s="592"/>
      <c r="M517" s="593"/>
      <c r="N517" s="328"/>
    </row>
    <row r="518" spans="2:15" ht="21" customHeight="1">
      <c r="B518" s="601"/>
      <c r="C518" s="574" t="s">
        <v>194</v>
      </c>
      <c r="D518" s="429"/>
      <c r="E518" s="428"/>
      <c r="F518" s="575"/>
      <c r="G518" s="576"/>
      <c r="H518" s="577"/>
      <c r="I518" s="578"/>
      <c r="J518" s="579"/>
      <c r="K518" s="580"/>
      <c r="L518" s="592"/>
      <c r="M518" s="593"/>
      <c r="N518" s="328"/>
    </row>
    <row r="519" spans="2:15" ht="21" customHeight="1">
      <c r="B519" s="601"/>
      <c r="C519" s="574" t="s">
        <v>195</v>
      </c>
      <c r="D519" s="429"/>
      <c r="E519" s="428" t="s">
        <v>103</v>
      </c>
      <c r="F519" s="431">
        <v>597</v>
      </c>
      <c r="G519" s="432"/>
      <c r="H519" s="433"/>
      <c r="I519" s="434"/>
      <c r="J519" s="535"/>
      <c r="K519" s="537"/>
      <c r="L519" s="504"/>
      <c r="M519" s="438"/>
      <c r="N519" s="328"/>
    </row>
    <row r="520" spans="2:15" ht="21" customHeight="1">
      <c r="B520" s="539"/>
      <c r="C520" s="574" t="s">
        <v>198</v>
      </c>
      <c r="D520" s="429"/>
      <c r="E520" s="428" t="s">
        <v>103</v>
      </c>
      <c r="F520" s="434">
        <v>27</v>
      </c>
      <c r="G520" s="432"/>
      <c r="H520" s="433"/>
      <c r="I520" s="434"/>
      <c r="J520" s="535"/>
      <c r="K520" s="537"/>
      <c r="L520" s="504"/>
      <c r="M520" s="438"/>
      <c r="N520" s="328"/>
    </row>
    <row r="521" spans="2:15" ht="21" customHeight="1">
      <c r="B521" s="539"/>
      <c r="C521" s="574" t="s">
        <v>365</v>
      </c>
      <c r="D521" s="429"/>
      <c r="E521" s="428" t="s">
        <v>103</v>
      </c>
      <c r="F521" s="434">
        <v>27</v>
      </c>
      <c r="G521" s="432"/>
      <c r="H521" s="433"/>
      <c r="I521" s="434"/>
      <c r="J521" s="535"/>
      <c r="K521" s="537"/>
      <c r="L521" s="504"/>
      <c r="M521" s="438"/>
      <c r="N521" s="328"/>
    </row>
    <row r="522" spans="2:15" ht="21" customHeight="1">
      <c r="B522" s="539"/>
      <c r="C522" s="402" t="s">
        <v>657</v>
      </c>
      <c r="D522" s="586"/>
      <c r="E522" s="404" t="s">
        <v>377</v>
      </c>
      <c r="F522" s="492">
        <v>1</v>
      </c>
      <c r="G522" s="923"/>
      <c r="H522" s="496"/>
      <c r="I522" s="536"/>
      <c r="J522" s="496"/>
      <c r="K522" s="497"/>
      <c r="L522" s="504"/>
      <c r="M522" s="438"/>
      <c r="N522" s="328"/>
    </row>
    <row r="523" spans="2:15" ht="21" customHeight="1">
      <c r="B523" s="601"/>
      <c r="C523" s="574" t="s">
        <v>167</v>
      </c>
      <c r="D523" s="429"/>
      <c r="E523" s="404" t="s">
        <v>377</v>
      </c>
      <c r="F523" s="431">
        <v>1</v>
      </c>
      <c r="G523" s="583"/>
      <c r="H523" s="433"/>
      <c r="I523" s="536"/>
      <c r="J523" s="433"/>
      <c r="K523" s="435"/>
      <c r="L523" s="504"/>
      <c r="M523" s="438"/>
      <c r="N523" s="328"/>
    </row>
    <row r="524" spans="2:15" ht="21" customHeight="1">
      <c r="B524" s="601"/>
      <c r="C524" s="758" t="s">
        <v>429</v>
      </c>
      <c r="D524" s="429"/>
      <c r="E524" s="404" t="s">
        <v>377</v>
      </c>
      <c r="F524" s="492">
        <v>1</v>
      </c>
      <c r="G524" s="923"/>
      <c r="H524" s="496"/>
      <c r="I524" s="536"/>
      <c r="J524" s="496"/>
      <c r="K524" s="497"/>
      <c r="L524" s="504"/>
      <c r="M524" s="438"/>
      <c r="N524" s="328"/>
    </row>
    <row r="525" spans="2:15" ht="21" customHeight="1">
      <c r="B525" s="601"/>
      <c r="C525" s="574" t="s">
        <v>196</v>
      </c>
      <c r="D525" s="429"/>
      <c r="E525" s="531"/>
      <c r="F525" s="924"/>
      <c r="G525" s="925"/>
      <c r="H525" s="433"/>
      <c r="I525" s="536"/>
      <c r="J525" s="535"/>
      <c r="K525" s="537"/>
      <c r="L525" s="592"/>
      <c r="M525" s="593"/>
      <c r="N525" s="328"/>
    </row>
    <row r="526" spans="2:15" ht="21" customHeight="1">
      <c r="B526" s="601"/>
      <c r="C526" s="574" t="s">
        <v>197</v>
      </c>
      <c r="D526" s="429"/>
      <c r="E526" s="428" t="s">
        <v>103</v>
      </c>
      <c r="F526" s="924">
        <v>850</v>
      </c>
      <c r="G526" s="925"/>
      <c r="H526" s="433"/>
      <c r="I526" s="536"/>
      <c r="J526" s="535"/>
      <c r="K526" s="537"/>
      <c r="L526" s="504"/>
      <c r="M526" s="438"/>
      <c r="N526" s="328"/>
    </row>
    <row r="527" spans="2:15" ht="21" customHeight="1">
      <c r="B527" s="601"/>
      <c r="C527" s="574" t="s">
        <v>195</v>
      </c>
      <c r="D527" s="429"/>
      <c r="E527" s="428" t="s">
        <v>103</v>
      </c>
      <c r="F527" s="924">
        <v>122</v>
      </c>
      <c r="G527" s="925"/>
      <c r="H527" s="433"/>
      <c r="I527" s="536"/>
      <c r="J527" s="535"/>
      <c r="K527" s="537"/>
      <c r="L527" s="504"/>
      <c r="M527" s="438"/>
      <c r="N527" s="328"/>
    </row>
    <row r="528" spans="2:15" ht="21" customHeight="1">
      <c r="B528" s="601"/>
      <c r="C528" s="574" t="s">
        <v>198</v>
      </c>
      <c r="D528" s="429"/>
      <c r="E528" s="428" t="s">
        <v>103</v>
      </c>
      <c r="F528" s="924">
        <v>22</v>
      </c>
      <c r="G528" s="925"/>
      <c r="H528" s="433"/>
      <c r="I528" s="536"/>
      <c r="J528" s="535"/>
      <c r="K528" s="537"/>
      <c r="L528" s="504"/>
      <c r="M528" s="438"/>
      <c r="N528" s="328"/>
    </row>
    <row r="529" spans="2:14" ht="21" customHeight="1">
      <c r="B529" s="601"/>
      <c r="C529" s="574" t="s">
        <v>166</v>
      </c>
      <c r="D529" s="429"/>
      <c r="E529" s="428" t="s">
        <v>377</v>
      </c>
      <c r="F529" s="924">
        <v>1</v>
      </c>
      <c r="G529" s="925"/>
      <c r="H529" s="433"/>
      <c r="I529" s="536"/>
      <c r="J529" s="535"/>
      <c r="K529" s="537"/>
      <c r="L529" s="504"/>
      <c r="M529" s="438"/>
      <c r="N529" s="328"/>
    </row>
    <row r="530" spans="2:14" ht="21" customHeight="1">
      <c r="B530" s="601"/>
      <c r="C530" s="574" t="s">
        <v>167</v>
      </c>
      <c r="D530" s="429"/>
      <c r="E530" s="428" t="s">
        <v>377</v>
      </c>
      <c r="F530" s="924">
        <v>1</v>
      </c>
      <c r="G530" s="925"/>
      <c r="H530" s="433"/>
      <c r="I530" s="536"/>
      <c r="J530" s="535"/>
      <c r="K530" s="537"/>
      <c r="L530" s="504"/>
      <c r="M530" s="438"/>
      <c r="N530" s="328"/>
    </row>
    <row r="531" spans="2:14" ht="21" customHeight="1">
      <c r="B531" s="601"/>
      <c r="C531" s="758" t="s">
        <v>429</v>
      </c>
      <c r="D531" s="429"/>
      <c r="E531" s="404" t="s">
        <v>377</v>
      </c>
      <c r="F531" s="492">
        <v>1</v>
      </c>
      <c r="G531" s="923"/>
      <c r="H531" s="496"/>
      <c r="I531" s="536"/>
      <c r="J531" s="496"/>
      <c r="K531" s="497"/>
      <c r="L531" s="504"/>
      <c r="M531" s="438"/>
      <c r="N531" s="328"/>
    </row>
    <row r="532" spans="2:14" ht="21" customHeight="1">
      <c r="B532" s="601"/>
      <c r="C532" s="574" t="s">
        <v>199</v>
      </c>
      <c r="D532" s="488"/>
      <c r="E532" s="428"/>
      <c r="F532" s="924"/>
      <c r="G532" s="925"/>
      <c r="H532" s="433"/>
      <c r="I532" s="536"/>
      <c r="J532" s="535"/>
      <c r="K532" s="537"/>
      <c r="L532" s="592"/>
      <c r="M532" s="593"/>
      <c r="N532" s="328"/>
    </row>
    <row r="533" spans="2:14" ht="21" customHeight="1">
      <c r="B533" s="601"/>
      <c r="C533" s="574" t="s">
        <v>200</v>
      </c>
      <c r="D533" s="488"/>
      <c r="E533" s="428" t="s">
        <v>94</v>
      </c>
      <c r="F533" s="924">
        <v>7</v>
      </c>
      <c r="G533" s="925"/>
      <c r="H533" s="433"/>
      <c r="I533" s="536"/>
      <c r="J533" s="535"/>
      <c r="K533" s="537"/>
      <c r="L533" s="504"/>
      <c r="M533" s="438"/>
      <c r="N533" s="328"/>
    </row>
    <row r="534" spans="2:14" ht="21" customHeight="1">
      <c r="B534" s="601"/>
      <c r="C534" s="574" t="s">
        <v>201</v>
      </c>
      <c r="D534" s="488"/>
      <c r="E534" s="428" t="s">
        <v>94</v>
      </c>
      <c r="F534" s="924">
        <v>7</v>
      </c>
      <c r="G534" s="925"/>
      <c r="H534" s="433"/>
      <c r="I534" s="536"/>
      <c r="J534" s="535"/>
      <c r="K534" s="537"/>
      <c r="L534" s="504"/>
      <c r="M534" s="438"/>
      <c r="N534" s="328"/>
    </row>
    <row r="535" spans="2:14" ht="21" customHeight="1">
      <c r="B535" s="601"/>
      <c r="C535" s="574" t="s">
        <v>202</v>
      </c>
      <c r="D535" s="488"/>
      <c r="E535" s="428" t="s">
        <v>94</v>
      </c>
      <c r="F535" s="924">
        <v>7</v>
      </c>
      <c r="G535" s="925"/>
      <c r="H535" s="433"/>
      <c r="I535" s="536"/>
      <c r="J535" s="535"/>
      <c r="K535" s="537"/>
      <c r="L535" s="504"/>
      <c r="M535" s="438"/>
      <c r="N535" s="328"/>
    </row>
    <row r="536" spans="2:14" ht="21" customHeight="1">
      <c r="B536" s="926"/>
      <c r="C536" s="927" t="s">
        <v>203</v>
      </c>
      <c r="D536" s="928"/>
      <c r="E536" s="929"/>
      <c r="F536" s="930"/>
      <c r="G536" s="931"/>
      <c r="H536" s="932"/>
      <c r="I536" s="933"/>
      <c r="J536" s="934"/>
      <c r="K536" s="935"/>
      <c r="L536" s="592"/>
      <c r="M536" s="593"/>
      <c r="N536" s="328"/>
    </row>
    <row r="537" spans="2:14" ht="21" customHeight="1">
      <c r="B537" s="926"/>
      <c r="C537" s="927" t="s">
        <v>204</v>
      </c>
      <c r="D537" s="928"/>
      <c r="E537" s="929"/>
      <c r="F537" s="930"/>
      <c r="G537" s="931"/>
      <c r="H537" s="932"/>
      <c r="I537" s="933"/>
      <c r="J537" s="934"/>
      <c r="K537" s="935"/>
      <c r="L537" s="592"/>
      <c r="M537" s="593"/>
      <c r="N537" s="328"/>
    </row>
    <row r="538" spans="2:14" ht="21" customHeight="1">
      <c r="B538" s="926"/>
      <c r="C538" s="927" t="s">
        <v>205</v>
      </c>
      <c r="D538" s="928"/>
      <c r="E538" s="929"/>
      <c r="F538" s="930"/>
      <c r="G538" s="931"/>
      <c r="H538" s="932"/>
      <c r="I538" s="933"/>
      <c r="J538" s="934"/>
      <c r="K538" s="935"/>
      <c r="L538" s="592"/>
      <c r="M538" s="593"/>
      <c r="N538" s="328"/>
    </row>
    <row r="539" spans="2:14" ht="21" customHeight="1">
      <c r="B539" s="936"/>
      <c r="C539" s="937" t="s">
        <v>465</v>
      </c>
      <c r="D539" s="938"/>
      <c r="E539" s="464" t="s">
        <v>94</v>
      </c>
      <c r="F539" s="939">
        <v>2</v>
      </c>
      <c r="G539" s="939"/>
      <c r="H539" s="468"/>
      <c r="I539" s="467"/>
      <c r="J539" s="468"/>
      <c r="K539" s="469"/>
      <c r="L539" s="504"/>
      <c r="M539" s="438"/>
      <c r="N539" s="328"/>
    </row>
    <row r="540" spans="2:14" ht="21" customHeight="1">
      <c r="B540" s="936"/>
      <c r="C540" s="940"/>
      <c r="D540" s="941"/>
      <c r="E540" s="942"/>
      <c r="F540" s="943"/>
      <c r="G540" s="943"/>
      <c r="H540" s="944"/>
      <c r="I540" s="945"/>
      <c r="J540" s="944"/>
      <c r="K540" s="946"/>
      <c r="L540" s="592"/>
      <c r="M540" s="593"/>
      <c r="N540" s="328"/>
    </row>
    <row r="541" spans="2:14" ht="21" customHeight="1">
      <c r="B541" s="947"/>
      <c r="C541" s="1266" t="s">
        <v>392</v>
      </c>
      <c r="D541" s="1267"/>
      <c r="E541" s="913"/>
      <c r="F541" s="948"/>
      <c r="G541" s="949"/>
      <c r="H541" s="916"/>
      <c r="I541" s="949"/>
      <c r="J541" s="916"/>
      <c r="K541" s="916"/>
      <c r="L541" s="448"/>
      <c r="M541" s="529"/>
      <c r="N541" s="328"/>
    </row>
    <row r="542" spans="2:14" ht="21" customHeight="1">
      <c r="B542" s="549"/>
      <c r="C542" s="550"/>
      <c r="D542" s="551"/>
      <c r="E542" s="552"/>
      <c r="F542" s="568"/>
      <c r="G542" s="918"/>
      <c r="H542" s="919"/>
      <c r="I542" s="920"/>
      <c r="J542" s="919"/>
      <c r="K542" s="950"/>
      <c r="L542" s="592"/>
      <c r="M542" s="593"/>
      <c r="N542" s="328"/>
    </row>
    <row r="543" spans="2:14" ht="21" customHeight="1">
      <c r="B543" s="549"/>
      <c r="C543" s="382" t="s">
        <v>315</v>
      </c>
      <c r="D543" s="551"/>
      <c r="E543" s="552"/>
      <c r="F543" s="568"/>
      <c r="G543" s="918"/>
      <c r="H543" s="919"/>
      <c r="I543" s="920"/>
      <c r="J543" s="919"/>
      <c r="K543" s="950"/>
      <c r="L543" s="592"/>
      <c r="M543" s="593"/>
      <c r="N543" s="328"/>
    </row>
    <row r="544" spans="2:14" ht="21" customHeight="1">
      <c r="B544" s="549"/>
      <c r="C544" s="382" t="s">
        <v>471</v>
      </c>
      <c r="D544" s="551"/>
      <c r="E544" s="552"/>
      <c r="F544" s="568"/>
      <c r="G544" s="918"/>
      <c r="H544" s="919"/>
      <c r="I544" s="920"/>
      <c r="J544" s="919"/>
      <c r="K544" s="950"/>
      <c r="L544" s="592"/>
      <c r="M544" s="593"/>
      <c r="N544" s="328"/>
    </row>
    <row r="545" spans="2:14" ht="21" customHeight="1">
      <c r="B545" s="549"/>
      <c r="C545" s="499" t="s">
        <v>255</v>
      </c>
      <c r="D545" s="500" t="s">
        <v>627</v>
      </c>
      <c r="E545" s="531" t="s">
        <v>94</v>
      </c>
      <c r="F545" s="951">
        <v>1</v>
      </c>
      <c r="G545" s="877"/>
      <c r="H545" s="433"/>
      <c r="I545" s="536"/>
      <c r="J545" s="535"/>
      <c r="K545" s="537"/>
      <c r="L545" s="504"/>
      <c r="M545" s="438"/>
      <c r="N545" s="328"/>
    </row>
    <row r="546" spans="2:14" ht="21" customHeight="1">
      <c r="B546" s="549"/>
      <c r="C546" s="512" t="s">
        <v>256</v>
      </c>
      <c r="D546" s="952" t="s">
        <v>268</v>
      </c>
      <c r="E546" s="514" t="s">
        <v>94</v>
      </c>
      <c r="F546" s="893">
        <v>1</v>
      </c>
      <c r="G546" s="877"/>
      <c r="H546" s="433"/>
      <c r="I546" s="536"/>
      <c r="J546" s="535"/>
      <c r="K546" s="537"/>
      <c r="L546" s="504"/>
      <c r="M546" s="438"/>
      <c r="N546" s="328"/>
    </row>
    <row r="547" spans="2:14" ht="21" customHeight="1">
      <c r="B547" s="549"/>
      <c r="C547" s="512" t="s">
        <v>257</v>
      </c>
      <c r="D547" s="952" t="s">
        <v>628</v>
      </c>
      <c r="E547" s="514" t="s">
        <v>94</v>
      </c>
      <c r="F547" s="893">
        <v>2</v>
      </c>
      <c r="G547" s="877"/>
      <c r="H547" s="433"/>
      <c r="I547" s="536"/>
      <c r="J547" s="535"/>
      <c r="K547" s="537"/>
      <c r="L547" s="504"/>
      <c r="M547" s="438"/>
      <c r="N547" s="328"/>
    </row>
    <row r="548" spans="2:14" ht="21" customHeight="1">
      <c r="B548" s="549"/>
      <c r="C548" s="517" t="s">
        <v>259</v>
      </c>
      <c r="D548" s="953" t="s">
        <v>629</v>
      </c>
      <c r="E548" s="516" t="s">
        <v>94</v>
      </c>
      <c r="F548" s="893">
        <v>1</v>
      </c>
      <c r="G548" s="893"/>
      <c r="H548" s="433"/>
      <c r="I548" s="536"/>
      <c r="J548" s="535"/>
      <c r="K548" s="537"/>
      <c r="L548" s="504"/>
      <c r="M548" s="438"/>
      <c r="N548" s="328"/>
    </row>
    <row r="549" spans="2:14" ht="21" customHeight="1">
      <c r="B549" s="549"/>
      <c r="C549" s="517" t="s">
        <v>260</v>
      </c>
      <c r="D549" s="954" t="s">
        <v>264</v>
      </c>
      <c r="E549" s="516" t="s">
        <v>94</v>
      </c>
      <c r="F549" s="893">
        <v>4</v>
      </c>
      <c r="G549" s="893"/>
      <c r="H549" s="433"/>
      <c r="I549" s="536"/>
      <c r="J549" s="535"/>
      <c r="K549" s="537"/>
      <c r="L549" s="504"/>
      <c r="M549" s="438"/>
      <c r="N549" s="328"/>
    </row>
    <row r="550" spans="2:14" ht="21" customHeight="1">
      <c r="B550" s="549"/>
      <c r="C550" s="517" t="s">
        <v>261</v>
      </c>
      <c r="D550" s="953" t="s">
        <v>630</v>
      </c>
      <c r="E550" s="516" t="s">
        <v>94</v>
      </c>
      <c r="F550" s="893">
        <v>1</v>
      </c>
      <c r="G550" s="893"/>
      <c r="H550" s="433"/>
      <c r="I550" s="536"/>
      <c r="J550" s="535"/>
      <c r="K550" s="537"/>
      <c r="L550" s="504"/>
      <c r="M550" s="438"/>
      <c r="N550" s="328"/>
    </row>
    <row r="551" spans="2:14" ht="21" customHeight="1">
      <c r="B551" s="549"/>
      <c r="C551" s="517" t="s">
        <v>631</v>
      </c>
      <c r="D551" s="953" t="s">
        <v>632</v>
      </c>
      <c r="E551" s="516" t="s">
        <v>94</v>
      </c>
      <c r="F551" s="893">
        <v>1</v>
      </c>
      <c r="G551" s="893"/>
      <c r="H551" s="433"/>
      <c r="I551" s="536"/>
      <c r="J551" s="535"/>
      <c r="K551" s="537"/>
      <c r="L551" s="504"/>
      <c r="M551" s="438"/>
      <c r="N551" s="328"/>
    </row>
    <row r="552" spans="2:14" ht="21" customHeight="1">
      <c r="B552" s="549"/>
      <c r="C552" s="517" t="s">
        <v>262</v>
      </c>
      <c r="D552" s="953" t="s">
        <v>258</v>
      </c>
      <c r="E552" s="516" t="s">
        <v>94</v>
      </c>
      <c r="F552" s="893">
        <v>2</v>
      </c>
      <c r="G552" s="893"/>
      <c r="H552" s="433"/>
      <c r="I552" s="536"/>
      <c r="J552" s="535"/>
      <c r="K552" s="537"/>
      <c r="L552" s="504"/>
      <c r="M552" s="438"/>
      <c r="N552" s="328"/>
    </row>
    <row r="553" spans="2:14" ht="21" customHeight="1">
      <c r="B553" s="549"/>
      <c r="C553" s="517" t="s">
        <v>263</v>
      </c>
      <c r="D553" s="953" t="s">
        <v>629</v>
      </c>
      <c r="E553" s="516" t="s">
        <v>94</v>
      </c>
      <c r="F553" s="893">
        <v>1</v>
      </c>
      <c r="G553" s="893"/>
      <c r="H553" s="433"/>
      <c r="I553" s="536"/>
      <c r="J553" s="535"/>
      <c r="K553" s="537"/>
      <c r="L553" s="504"/>
      <c r="M553" s="438"/>
      <c r="N553" s="328"/>
    </row>
    <row r="554" spans="2:14" ht="21" customHeight="1">
      <c r="B554" s="549"/>
      <c r="C554" s="517" t="s">
        <v>265</v>
      </c>
      <c r="D554" s="953" t="s">
        <v>633</v>
      </c>
      <c r="E554" s="516" t="s">
        <v>94</v>
      </c>
      <c r="F554" s="893">
        <v>1</v>
      </c>
      <c r="G554" s="893"/>
      <c r="H554" s="433"/>
      <c r="I554" s="536"/>
      <c r="J554" s="535"/>
      <c r="K554" s="537"/>
      <c r="L554" s="504"/>
      <c r="M554" s="438"/>
      <c r="N554" s="328"/>
    </row>
    <row r="555" spans="2:14" ht="21" customHeight="1">
      <c r="B555" s="549"/>
      <c r="C555" s="517" t="s">
        <v>266</v>
      </c>
      <c r="D555" s="953" t="s">
        <v>597</v>
      </c>
      <c r="E555" s="516" t="s">
        <v>94</v>
      </c>
      <c r="F555" s="893">
        <v>1</v>
      </c>
      <c r="G555" s="893"/>
      <c r="H555" s="433"/>
      <c r="I555" s="536"/>
      <c r="J555" s="535"/>
      <c r="K555" s="537"/>
      <c r="L555" s="504"/>
      <c r="M555" s="438"/>
      <c r="N555" s="328"/>
    </row>
    <row r="556" spans="2:14" ht="21" customHeight="1">
      <c r="B556" s="549"/>
      <c r="C556" s="517" t="s">
        <v>267</v>
      </c>
      <c r="D556" s="953" t="s">
        <v>634</v>
      </c>
      <c r="E556" s="516" t="s">
        <v>94</v>
      </c>
      <c r="F556" s="893">
        <v>1</v>
      </c>
      <c r="G556" s="893"/>
      <c r="H556" s="433"/>
      <c r="I556" s="536"/>
      <c r="J556" s="535"/>
      <c r="K556" s="537"/>
      <c r="L556" s="504"/>
      <c r="M556" s="438"/>
      <c r="N556" s="328"/>
    </row>
    <row r="557" spans="2:14" ht="21" customHeight="1">
      <c r="B557" s="549"/>
      <c r="C557" s="517" t="s">
        <v>576</v>
      </c>
      <c r="D557" s="953" t="s">
        <v>597</v>
      </c>
      <c r="E557" s="516" t="s">
        <v>94</v>
      </c>
      <c r="F557" s="893">
        <v>1</v>
      </c>
      <c r="G557" s="893"/>
      <c r="H557" s="433"/>
      <c r="I557" s="536"/>
      <c r="J557" s="535"/>
      <c r="K557" s="537"/>
      <c r="L557" s="504"/>
      <c r="M557" s="438"/>
      <c r="N557" s="328"/>
    </row>
    <row r="558" spans="2:14" ht="21" customHeight="1">
      <c r="B558" s="549"/>
      <c r="C558" s="517" t="s">
        <v>598</v>
      </c>
      <c r="D558" s="953" t="s">
        <v>597</v>
      </c>
      <c r="E558" s="516" t="s">
        <v>94</v>
      </c>
      <c r="F558" s="893">
        <v>1</v>
      </c>
      <c r="G558" s="893"/>
      <c r="H558" s="433"/>
      <c r="I558" s="536"/>
      <c r="J558" s="535"/>
      <c r="K558" s="537"/>
      <c r="L558" s="504"/>
      <c r="M558" s="438"/>
      <c r="N558" s="328"/>
    </row>
    <row r="559" spans="2:14" ht="21" customHeight="1">
      <c r="B559" s="549"/>
      <c r="C559" s="517" t="s">
        <v>599</v>
      </c>
      <c r="D559" s="953" t="s">
        <v>600</v>
      </c>
      <c r="E559" s="516" t="s">
        <v>94</v>
      </c>
      <c r="F559" s="893">
        <v>1</v>
      </c>
      <c r="G559" s="893"/>
      <c r="H559" s="433"/>
      <c r="I559" s="536"/>
      <c r="J559" s="535"/>
      <c r="K559" s="537"/>
      <c r="L559" s="504"/>
      <c r="M559" s="438"/>
      <c r="N559" s="328"/>
    </row>
    <row r="560" spans="2:14" ht="21" customHeight="1">
      <c r="B560" s="549"/>
      <c r="C560" s="499"/>
      <c r="D560" s="500"/>
      <c r="E560" s="531"/>
      <c r="F560" s="955"/>
      <c r="G560" s="956"/>
      <c r="H560" s="433"/>
      <c r="I560" s="536"/>
      <c r="J560" s="535"/>
      <c r="K560" s="537"/>
      <c r="L560" s="504"/>
      <c r="M560" s="438"/>
      <c r="N560" s="328"/>
    </row>
    <row r="561" spans="2:21" ht="21" customHeight="1">
      <c r="B561" s="549"/>
      <c r="C561" s="500" t="s">
        <v>646</v>
      </c>
      <c r="D561" s="500"/>
      <c r="E561" s="531" t="s">
        <v>94</v>
      </c>
      <c r="F561" s="955">
        <v>16</v>
      </c>
      <c r="G561" s="956"/>
      <c r="H561" s="433"/>
      <c r="I561" s="536"/>
      <c r="J561" s="535"/>
      <c r="K561" s="537"/>
      <c r="L561" s="504"/>
      <c r="M561" s="438"/>
      <c r="N561" s="328"/>
    </row>
    <row r="562" spans="2:21" ht="21" customHeight="1">
      <c r="B562" s="549"/>
      <c r="C562" s="500" t="s">
        <v>590</v>
      </c>
      <c r="D562" s="500"/>
      <c r="E562" s="531"/>
      <c r="F562" s="955"/>
      <c r="G562" s="956"/>
      <c r="H562" s="433"/>
      <c r="I562" s="536"/>
      <c r="J562" s="535"/>
      <c r="K562" s="537"/>
      <c r="L562" s="504"/>
      <c r="M562" s="438"/>
      <c r="N562" s="328"/>
    </row>
    <row r="563" spans="2:21" ht="21" customHeight="1">
      <c r="B563" s="549"/>
      <c r="C563" s="500" t="s">
        <v>591</v>
      </c>
      <c r="D563" s="500"/>
      <c r="E563" s="531"/>
      <c r="F563" s="955"/>
      <c r="G563" s="956"/>
      <c r="H563" s="433"/>
      <c r="I563" s="536"/>
      <c r="J563" s="535"/>
      <c r="K563" s="537"/>
      <c r="L563" s="504"/>
      <c r="M563" s="438"/>
      <c r="N563" s="328"/>
    </row>
    <row r="564" spans="2:21" ht="21" customHeight="1">
      <c r="B564" s="549"/>
      <c r="C564" s="500" t="s">
        <v>647</v>
      </c>
      <c r="D564" s="669"/>
      <c r="E564" s="531" t="s">
        <v>94</v>
      </c>
      <c r="F564" s="955">
        <v>12</v>
      </c>
      <c r="G564" s="956"/>
      <c r="H564" s="433"/>
      <c r="I564" s="536"/>
      <c r="J564" s="535"/>
      <c r="K564" s="537"/>
      <c r="L564" s="504"/>
      <c r="M564" s="438"/>
      <c r="N564" s="328"/>
    </row>
    <row r="565" spans="2:21" ht="21" customHeight="1">
      <c r="B565" s="549"/>
      <c r="C565" s="957" t="s">
        <v>92</v>
      </c>
      <c r="D565" s="952" t="s">
        <v>601</v>
      </c>
      <c r="E565" s="514" t="s">
        <v>94</v>
      </c>
      <c r="F565" s="877">
        <v>2</v>
      </c>
      <c r="G565" s="877"/>
      <c r="H565" s="433"/>
      <c r="I565" s="536"/>
      <c r="J565" s="535"/>
      <c r="K565" s="537"/>
      <c r="L565" s="504"/>
      <c r="M565" s="438"/>
      <c r="N565" s="328"/>
    </row>
    <row r="566" spans="2:21" ht="21" customHeight="1">
      <c r="B566" s="549"/>
      <c r="C566" s="957" t="s">
        <v>92</v>
      </c>
      <c r="D566" s="952" t="s">
        <v>602</v>
      </c>
      <c r="E566" s="514" t="s">
        <v>94</v>
      </c>
      <c r="F566" s="877">
        <v>23</v>
      </c>
      <c r="G566" s="877"/>
      <c r="H566" s="433"/>
      <c r="I566" s="536"/>
      <c r="J566" s="535"/>
      <c r="K566" s="537"/>
      <c r="L566" s="504"/>
      <c r="M566" s="438"/>
      <c r="N566" s="328"/>
    </row>
    <row r="567" spans="2:21" ht="21" customHeight="1">
      <c r="B567" s="549"/>
      <c r="C567" s="957"/>
      <c r="D567" s="952" t="s">
        <v>658</v>
      </c>
      <c r="E567" s="514" t="s">
        <v>94</v>
      </c>
      <c r="F567" s="877">
        <v>14</v>
      </c>
      <c r="G567" s="877"/>
      <c r="H567" s="433"/>
      <c r="I567" s="536"/>
      <c r="J567" s="535"/>
      <c r="K567" s="537"/>
      <c r="L567" s="504"/>
      <c r="M567" s="438"/>
      <c r="N567" s="328"/>
    </row>
    <row r="568" spans="2:21" ht="21" customHeight="1">
      <c r="B568" s="601"/>
      <c r="C568" s="957" t="s">
        <v>92</v>
      </c>
      <c r="D568" s="952" t="s">
        <v>603</v>
      </c>
      <c r="E568" s="514" t="s">
        <v>94</v>
      </c>
      <c r="F568" s="877">
        <v>2</v>
      </c>
      <c r="G568" s="877"/>
      <c r="H568" s="433"/>
      <c r="I568" s="536"/>
      <c r="J568" s="433"/>
      <c r="K568" s="433"/>
      <c r="L568" s="504"/>
      <c r="M568" s="438"/>
      <c r="N568" s="958"/>
    </row>
    <row r="569" spans="2:21" ht="21" customHeight="1">
      <c r="B569" s="601"/>
      <c r="C569" s="957" t="s">
        <v>92</v>
      </c>
      <c r="D569" s="952" t="s">
        <v>604</v>
      </c>
      <c r="E569" s="514" t="s">
        <v>301</v>
      </c>
      <c r="F569" s="877">
        <v>66</v>
      </c>
      <c r="G569" s="877"/>
      <c r="H569" s="433"/>
      <c r="I569" s="559"/>
      <c r="J569" s="433"/>
      <c r="K569" s="433"/>
      <c r="L569" s="504"/>
      <c r="M569" s="438"/>
      <c r="N569" s="328"/>
      <c r="P569" s="959"/>
      <c r="Q569" s="960"/>
      <c r="R569" s="1280"/>
      <c r="S569" s="1281"/>
      <c r="T569" s="959"/>
      <c r="U569" s="960"/>
    </row>
    <row r="570" spans="2:21" ht="21" customHeight="1">
      <c r="B570" s="601"/>
      <c r="C570" s="957" t="s">
        <v>92</v>
      </c>
      <c r="D570" s="952" t="s">
        <v>605</v>
      </c>
      <c r="E570" s="514" t="s">
        <v>94</v>
      </c>
      <c r="F570" s="877">
        <v>13</v>
      </c>
      <c r="G570" s="877"/>
      <c r="H570" s="433"/>
      <c r="I570" s="559"/>
      <c r="J570" s="433"/>
      <c r="K570" s="433"/>
      <c r="L570" s="504"/>
      <c r="M570" s="438"/>
      <c r="N570" s="328"/>
    </row>
    <row r="571" spans="2:21" ht="21" customHeight="1">
      <c r="B571" s="539"/>
      <c r="C571" s="961"/>
      <c r="D571" s="962"/>
      <c r="E571" s="539"/>
      <c r="F571" s="963"/>
      <c r="G571" s="964"/>
      <c r="H571" s="965"/>
      <c r="I571" s="966"/>
      <c r="J571" s="965"/>
      <c r="K571" s="967"/>
      <c r="L571" s="592"/>
      <c r="M571" s="593"/>
      <c r="N571" s="328"/>
    </row>
    <row r="572" spans="2:21" ht="21" customHeight="1">
      <c r="B572" s="393"/>
      <c r="C572" s="1252" t="s">
        <v>316</v>
      </c>
      <c r="D572" s="1253"/>
      <c r="E572" s="393"/>
      <c r="F572" s="394"/>
      <c r="G572" s="395"/>
      <c r="H572" s="396"/>
      <c r="I572" s="449"/>
      <c r="J572" s="396"/>
      <c r="K572" s="396"/>
      <c r="L572" s="448"/>
      <c r="M572" s="529"/>
      <c r="N572" s="328"/>
    </row>
    <row r="573" spans="2:21" ht="21" customHeight="1">
      <c r="B573" s="549"/>
      <c r="C573" s="550"/>
      <c r="D573" s="551"/>
      <c r="E573" s="552"/>
      <c r="F573" s="553"/>
      <c r="G573" s="554"/>
      <c r="H573" s="555"/>
      <c r="I573" s="556"/>
      <c r="J573" s="555"/>
      <c r="K573" s="557"/>
      <c r="L573" s="592"/>
      <c r="M573" s="593"/>
      <c r="N573" s="328"/>
    </row>
    <row r="574" spans="2:21" ht="21" customHeight="1">
      <c r="B574" s="549"/>
      <c r="C574" s="1268" t="s">
        <v>393</v>
      </c>
      <c r="D574" s="1269"/>
      <c r="E574" s="552"/>
      <c r="F574" s="553"/>
      <c r="G574" s="554"/>
      <c r="H574" s="555"/>
      <c r="I574" s="556"/>
      <c r="J574" s="555"/>
      <c r="K574" s="557"/>
      <c r="L574" s="592"/>
      <c r="M574" s="593"/>
      <c r="N574" s="328"/>
    </row>
    <row r="575" spans="2:21" ht="21" customHeight="1">
      <c r="B575" s="549"/>
      <c r="C575" s="721" t="s">
        <v>317</v>
      </c>
      <c r="D575" s="551"/>
      <c r="E575" s="552"/>
      <c r="F575" s="553"/>
      <c r="G575" s="554"/>
      <c r="H575" s="555"/>
      <c r="I575" s="556"/>
      <c r="J575" s="555"/>
      <c r="K575" s="557"/>
      <c r="L575" s="592"/>
      <c r="M575" s="593"/>
      <c r="N575" s="328"/>
    </row>
    <row r="576" spans="2:21" ht="21" customHeight="1">
      <c r="B576" s="376">
        <v>1</v>
      </c>
      <c r="C576" s="721" t="s">
        <v>271</v>
      </c>
      <c r="D576" s="551"/>
      <c r="E576" s="552"/>
      <c r="F576" s="553"/>
      <c r="G576" s="554"/>
      <c r="H576" s="555"/>
      <c r="I576" s="556"/>
      <c r="J576" s="555"/>
      <c r="K576" s="557"/>
      <c r="L576" s="592"/>
      <c r="M576" s="593"/>
      <c r="N576" s="328"/>
    </row>
    <row r="577" spans="2:14" ht="21" customHeight="1">
      <c r="B577" s="552"/>
      <c r="C577" s="499" t="s">
        <v>272</v>
      </c>
      <c r="D577" s="429" t="s">
        <v>274</v>
      </c>
      <c r="E577" s="531" t="s">
        <v>94</v>
      </c>
      <c r="F577" s="955">
        <v>4</v>
      </c>
      <c r="G577" s="534"/>
      <c r="H577" s="433"/>
      <c r="I577" s="536"/>
      <c r="J577" s="535"/>
      <c r="K577" s="537"/>
      <c r="L577" s="504"/>
      <c r="M577" s="438"/>
      <c r="N577" s="328"/>
    </row>
    <row r="578" spans="2:14" ht="21" customHeight="1">
      <c r="B578" s="552"/>
      <c r="C578" s="499" t="s">
        <v>278</v>
      </c>
      <c r="D578" s="429" t="s">
        <v>275</v>
      </c>
      <c r="E578" s="531" t="s">
        <v>94</v>
      </c>
      <c r="F578" s="955">
        <v>3</v>
      </c>
      <c r="G578" s="534"/>
      <c r="H578" s="433"/>
      <c r="I578" s="536"/>
      <c r="J578" s="535"/>
      <c r="K578" s="537"/>
      <c r="L578" s="504"/>
      <c r="M578" s="438"/>
      <c r="N578" s="328"/>
    </row>
    <row r="579" spans="2:14" ht="21" customHeight="1">
      <c r="B579" s="552"/>
      <c r="C579" s="499" t="s">
        <v>279</v>
      </c>
      <c r="D579" s="429" t="s">
        <v>275</v>
      </c>
      <c r="E579" s="531" t="s">
        <v>94</v>
      </c>
      <c r="F579" s="955">
        <v>1</v>
      </c>
      <c r="G579" s="534"/>
      <c r="H579" s="433"/>
      <c r="I579" s="536"/>
      <c r="J579" s="535"/>
      <c r="K579" s="537"/>
      <c r="L579" s="504"/>
      <c r="M579" s="438"/>
      <c r="N579" s="328"/>
    </row>
    <row r="580" spans="2:14" ht="21" customHeight="1">
      <c r="B580" s="552"/>
      <c r="C580" s="499" t="s">
        <v>280</v>
      </c>
      <c r="D580" s="429" t="s">
        <v>372</v>
      </c>
      <c r="E580" s="531" t="s">
        <v>94</v>
      </c>
      <c r="F580" s="955">
        <v>3</v>
      </c>
      <c r="G580" s="534"/>
      <c r="H580" s="433"/>
      <c r="I580" s="536"/>
      <c r="J580" s="535"/>
      <c r="K580" s="537"/>
      <c r="L580" s="504"/>
      <c r="M580" s="438"/>
      <c r="N580" s="328"/>
    </row>
    <row r="581" spans="2:14" ht="21" customHeight="1">
      <c r="B581" s="552"/>
      <c r="C581" s="499" t="s">
        <v>281</v>
      </c>
      <c r="D581" s="429" t="s">
        <v>276</v>
      </c>
      <c r="E581" s="531" t="s">
        <v>94</v>
      </c>
      <c r="F581" s="955">
        <v>3</v>
      </c>
      <c r="G581" s="534"/>
      <c r="H581" s="433"/>
      <c r="I581" s="536"/>
      <c r="J581" s="535"/>
      <c r="K581" s="537"/>
      <c r="L581" s="504"/>
      <c r="M581" s="438"/>
      <c r="N581" s="328"/>
    </row>
    <row r="582" spans="2:14" ht="21" customHeight="1">
      <c r="B582" s="552"/>
      <c r="C582" s="499" t="s">
        <v>282</v>
      </c>
      <c r="D582" s="429" t="s">
        <v>275</v>
      </c>
      <c r="E582" s="531" t="s">
        <v>94</v>
      </c>
      <c r="F582" s="955">
        <v>20</v>
      </c>
      <c r="G582" s="534"/>
      <c r="H582" s="433"/>
      <c r="I582" s="536"/>
      <c r="J582" s="535"/>
      <c r="K582" s="537"/>
      <c r="L582" s="504"/>
      <c r="M582" s="438"/>
      <c r="N582" s="328"/>
    </row>
    <row r="583" spans="2:14" ht="21" customHeight="1">
      <c r="B583" s="552"/>
      <c r="C583" s="499" t="s">
        <v>283</v>
      </c>
      <c r="D583" s="429" t="s">
        <v>277</v>
      </c>
      <c r="E583" s="531" t="s">
        <v>94</v>
      </c>
      <c r="F583" s="955">
        <v>2</v>
      </c>
      <c r="G583" s="534"/>
      <c r="H583" s="433"/>
      <c r="I583" s="536"/>
      <c r="J583" s="535"/>
      <c r="K583" s="537"/>
      <c r="L583" s="504"/>
      <c r="M583" s="438"/>
      <c r="N583" s="328"/>
    </row>
    <row r="584" spans="2:14" ht="21" customHeight="1">
      <c r="B584" s="552"/>
      <c r="C584" s="499" t="s">
        <v>284</v>
      </c>
      <c r="D584" s="429" t="s">
        <v>275</v>
      </c>
      <c r="E584" s="531" t="s">
        <v>94</v>
      </c>
      <c r="F584" s="955">
        <v>2</v>
      </c>
      <c r="G584" s="534"/>
      <c r="H584" s="433"/>
      <c r="I584" s="536"/>
      <c r="J584" s="535"/>
      <c r="K584" s="537"/>
      <c r="L584" s="504"/>
      <c r="M584" s="438"/>
      <c r="N584" s="328"/>
    </row>
    <row r="585" spans="2:14" ht="21" customHeight="1">
      <c r="B585" s="552"/>
      <c r="C585" s="499" t="s">
        <v>285</v>
      </c>
      <c r="D585" s="429" t="s">
        <v>372</v>
      </c>
      <c r="E585" s="531" t="s">
        <v>94</v>
      </c>
      <c r="F585" s="955">
        <v>2</v>
      </c>
      <c r="G585" s="534"/>
      <c r="H585" s="433"/>
      <c r="I585" s="536"/>
      <c r="J585" s="535"/>
      <c r="K585" s="537"/>
      <c r="L585" s="504"/>
      <c r="M585" s="438"/>
      <c r="N585" s="328"/>
    </row>
    <row r="586" spans="2:14" ht="21" customHeight="1">
      <c r="B586" s="552"/>
      <c r="C586" s="499" t="s">
        <v>291</v>
      </c>
      <c r="D586" s="429" t="s">
        <v>286</v>
      </c>
      <c r="E586" s="531" t="s">
        <v>94</v>
      </c>
      <c r="F586" s="955">
        <v>10</v>
      </c>
      <c r="G586" s="534"/>
      <c r="H586" s="433"/>
      <c r="I586" s="536"/>
      <c r="J586" s="535"/>
      <c r="K586" s="537"/>
      <c r="L586" s="504"/>
      <c r="M586" s="438"/>
      <c r="N586" s="328"/>
    </row>
    <row r="587" spans="2:14" ht="21" customHeight="1">
      <c r="B587" s="552"/>
      <c r="C587" s="499" t="s">
        <v>292</v>
      </c>
      <c r="D587" s="429" t="s">
        <v>287</v>
      </c>
      <c r="E587" s="531" t="s">
        <v>94</v>
      </c>
      <c r="F587" s="955">
        <v>28</v>
      </c>
      <c r="G587" s="534"/>
      <c r="H587" s="433"/>
      <c r="I587" s="536"/>
      <c r="J587" s="535"/>
      <c r="K587" s="537"/>
      <c r="L587" s="504"/>
      <c r="M587" s="438"/>
      <c r="N587" s="328"/>
    </row>
    <row r="588" spans="2:14" ht="21" customHeight="1">
      <c r="B588" s="552"/>
      <c r="C588" s="499" t="s">
        <v>293</v>
      </c>
      <c r="D588" s="429" t="s">
        <v>288</v>
      </c>
      <c r="E588" s="531" t="s">
        <v>94</v>
      </c>
      <c r="F588" s="955">
        <v>12</v>
      </c>
      <c r="G588" s="534"/>
      <c r="H588" s="433"/>
      <c r="I588" s="536"/>
      <c r="J588" s="535"/>
      <c r="K588" s="537"/>
      <c r="L588" s="504"/>
      <c r="M588" s="438"/>
      <c r="N588" s="328"/>
    </row>
    <row r="589" spans="2:14" ht="21" customHeight="1">
      <c r="B589" s="552"/>
      <c r="C589" s="499" t="s">
        <v>294</v>
      </c>
      <c r="D589" s="429" t="s">
        <v>289</v>
      </c>
      <c r="E589" s="531" t="s">
        <v>94</v>
      </c>
      <c r="F589" s="955">
        <v>33</v>
      </c>
      <c r="G589" s="534"/>
      <c r="H589" s="433"/>
      <c r="I589" s="536"/>
      <c r="J589" s="535"/>
      <c r="K589" s="537"/>
      <c r="L589" s="504"/>
      <c r="M589" s="438"/>
      <c r="N589" s="328"/>
    </row>
    <row r="590" spans="2:14" ht="21" customHeight="1">
      <c r="B590" s="552"/>
      <c r="C590" s="499" t="s">
        <v>295</v>
      </c>
      <c r="D590" s="429" t="s">
        <v>288</v>
      </c>
      <c r="E590" s="531" t="s">
        <v>94</v>
      </c>
      <c r="F590" s="955">
        <v>2</v>
      </c>
      <c r="G590" s="534"/>
      <c r="H590" s="433"/>
      <c r="I590" s="536"/>
      <c r="J590" s="535"/>
      <c r="K590" s="537"/>
      <c r="L590" s="504"/>
      <c r="M590" s="438"/>
      <c r="N590" s="328"/>
    </row>
    <row r="591" spans="2:14" ht="21" customHeight="1">
      <c r="B591" s="552"/>
      <c r="C591" s="499" t="s">
        <v>296</v>
      </c>
      <c r="D591" s="429" t="s">
        <v>290</v>
      </c>
      <c r="E591" s="531" t="s">
        <v>94</v>
      </c>
      <c r="F591" s="955">
        <v>8</v>
      </c>
      <c r="G591" s="534"/>
      <c r="H591" s="433"/>
      <c r="I591" s="536"/>
      <c r="J591" s="535"/>
      <c r="K591" s="537"/>
      <c r="L591" s="504"/>
      <c r="M591" s="438"/>
      <c r="N591" s="328"/>
    </row>
    <row r="592" spans="2:14" ht="21" customHeight="1">
      <c r="B592" s="552"/>
      <c r="C592" s="499" t="s">
        <v>297</v>
      </c>
      <c r="D592" s="429" t="s">
        <v>373</v>
      </c>
      <c r="E592" s="531" t="s">
        <v>94</v>
      </c>
      <c r="F592" s="955">
        <v>5</v>
      </c>
      <c r="G592" s="534"/>
      <c r="H592" s="433"/>
      <c r="I592" s="536"/>
      <c r="J592" s="535"/>
      <c r="K592" s="537"/>
      <c r="L592" s="504"/>
      <c r="M592" s="438"/>
      <c r="N592" s="328"/>
    </row>
    <row r="593" spans="2:15" ht="21" customHeight="1">
      <c r="B593" s="552"/>
      <c r="C593" s="968"/>
      <c r="D593" s="969" t="s">
        <v>606</v>
      </c>
      <c r="E593" s="514" t="s">
        <v>94</v>
      </c>
      <c r="F593" s="743">
        <v>3</v>
      </c>
      <c r="G593" s="970"/>
      <c r="H593" s="433"/>
      <c r="I593" s="536"/>
      <c r="J593" s="535"/>
      <c r="K593" s="537"/>
      <c r="L593" s="504"/>
      <c r="M593" s="438"/>
      <c r="N593" s="328"/>
    </row>
    <row r="594" spans="2:15" ht="21" customHeight="1">
      <c r="B594" s="552"/>
      <c r="C594" s="512" t="s">
        <v>607</v>
      </c>
      <c r="D594" s="969" t="s">
        <v>608</v>
      </c>
      <c r="E594" s="514" t="s">
        <v>94</v>
      </c>
      <c r="F594" s="743">
        <v>1</v>
      </c>
      <c r="G594" s="971"/>
      <c r="H594" s="433"/>
      <c r="I594" s="536"/>
      <c r="J594" s="535"/>
      <c r="K594" s="537"/>
      <c r="L594" s="504"/>
      <c r="M594" s="438"/>
      <c r="N594" s="328"/>
    </row>
    <row r="595" spans="2:15" ht="21" customHeight="1">
      <c r="B595" s="552"/>
      <c r="C595" s="512" t="s">
        <v>609</v>
      </c>
      <c r="D595" s="969" t="s">
        <v>610</v>
      </c>
      <c r="E595" s="514" t="s">
        <v>94</v>
      </c>
      <c r="F595" s="743">
        <v>1</v>
      </c>
      <c r="G595" s="971"/>
      <c r="H595" s="433"/>
      <c r="I595" s="536"/>
      <c r="J595" s="535"/>
      <c r="K595" s="537"/>
      <c r="L595" s="504"/>
      <c r="M595" s="438"/>
      <c r="N595" s="328"/>
    </row>
    <row r="596" spans="2:15" ht="21" customHeight="1">
      <c r="B596" s="552"/>
      <c r="C596" s="512" t="s">
        <v>611</v>
      </c>
      <c r="D596" s="969" t="s">
        <v>612</v>
      </c>
      <c r="E596" s="514" t="s">
        <v>94</v>
      </c>
      <c r="F596" s="743">
        <v>8</v>
      </c>
      <c r="G596" s="971"/>
      <c r="H596" s="433"/>
      <c r="I596" s="536"/>
      <c r="J596" s="535"/>
      <c r="K596" s="537"/>
      <c r="L596" s="504"/>
      <c r="M596" s="438"/>
      <c r="N596" s="328"/>
    </row>
    <row r="597" spans="2:15" ht="21" customHeight="1">
      <c r="B597" s="552"/>
      <c r="C597" s="512" t="s">
        <v>613</v>
      </c>
      <c r="D597" s="969" t="s">
        <v>614</v>
      </c>
      <c r="E597" s="514" t="s">
        <v>94</v>
      </c>
      <c r="F597" s="743">
        <v>3</v>
      </c>
      <c r="G597" s="971"/>
      <c r="H597" s="433"/>
      <c r="I597" s="536"/>
      <c r="J597" s="535"/>
      <c r="K597" s="537"/>
      <c r="L597" s="504"/>
      <c r="M597" s="438"/>
      <c r="N597" s="328"/>
    </row>
    <row r="598" spans="2:15" ht="21" customHeight="1">
      <c r="B598" s="552"/>
      <c r="C598" s="512" t="s">
        <v>615</v>
      </c>
      <c r="D598" s="969" t="s">
        <v>616</v>
      </c>
      <c r="E598" s="514" t="s">
        <v>94</v>
      </c>
      <c r="F598" s="743">
        <v>3</v>
      </c>
      <c r="G598" s="971"/>
      <c r="H598" s="433"/>
      <c r="I598" s="536"/>
      <c r="J598" s="535"/>
      <c r="K598" s="537"/>
      <c r="L598" s="504"/>
      <c r="M598" s="438"/>
      <c r="N598" s="328"/>
    </row>
    <row r="599" spans="2:15" ht="21" customHeight="1">
      <c r="B599" s="552"/>
      <c r="C599" s="512" t="s">
        <v>617</v>
      </c>
      <c r="D599" s="969" t="s">
        <v>618</v>
      </c>
      <c r="E599" s="514" t="s">
        <v>94</v>
      </c>
      <c r="F599" s="743">
        <v>1</v>
      </c>
      <c r="G599" s="971"/>
      <c r="H599" s="433"/>
      <c r="I599" s="536"/>
      <c r="J599" s="535"/>
      <c r="K599" s="537"/>
      <c r="L599" s="504"/>
      <c r="M599" s="438"/>
      <c r="N599" s="328"/>
    </row>
    <row r="600" spans="2:15" ht="21" customHeight="1">
      <c r="B600" s="552"/>
      <c r="C600" s="512" t="s">
        <v>619</v>
      </c>
      <c r="D600" s="969" t="s">
        <v>620</v>
      </c>
      <c r="E600" s="514" t="s">
        <v>94</v>
      </c>
      <c r="F600" s="743">
        <v>4</v>
      </c>
      <c r="G600" s="971"/>
      <c r="H600" s="433"/>
      <c r="I600" s="536"/>
      <c r="J600" s="535"/>
      <c r="K600" s="537"/>
      <c r="L600" s="504"/>
      <c r="M600" s="438"/>
      <c r="N600" s="328"/>
    </row>
    <row r="601" spans="2:15" ht="21" customHeight="1">
      <c r="B601" s="552"/>
      <c r="C601" s="512" t="s">
        <v>621</v>
      </c>
      <c r="D601" s="969" t="s">
        <v>622</v>
      </c>
      <c r="E601" s="514" t="s">
        <v>94</v>
      </c>
      <c r="F601" s="743">
        <v>12</v>
      </c>
      <c r="G601" s="971"/>
      <c r="H601" s="433"/>
      <c r="I601" s="536"/>
      <c r="J601" s="535"/>
      <c r="K601" s="537"/>
      <c r="L601" s="504"/>
      <c r="M601" s="438"/>
      <c r="N601" s="328"/>
    </row>
    <row r="602" spans="2:15" ht="21" customHeight="1">
      <c r="B602" s="972"/>
      <c r="C602" s="973"/>
      <c r="D602" s="974"/>
      <c r="E602" s="975"/>
      <c r="F602" s="976"/>
      <c r="G602" s="977"/>
      <c r="H602" s="590"/>
      <c r="I602" s="978"/>
      <c r="J602" s="590"/>
      <c r="K602" s="591"/>
      <c r="L602" s="592"/>
      <c r="M602" s="593"/>
      <c r="N602" s="328"/>
    </row>
    <row r="603" spans="2:15" ht="21" customHeight="1">
      <c r="B603" s="979"/>
      <c r="C603" s="1252" t="s">
        <v>578</v>
      </c>
      <c r="D603" s="1253"/>
      <c r="E603" s="393"/>
      <c r="F603" s="980"/>
      <c r="G603" s="395"/>
      <c r="H603" s="396"/>
      <c r="I603" s="397"/>
      <c r="J603" s="396"/>
      <c r="K603" s="981"/>
      <c r="L603" s="448"/>
      <c r="M603" s="529"/>
      <c r="N603" s="328"/>
    </row>
    <row r="604" spans="2:15" ht="21" customHeight="1">
      <c r="B604" s="549"/>
      <c r="C604" s="550"/>
      <c r="D604" s="551"/>
      <c r="E604" s="552"/>
      <c r="F604" s="553"/>
      <c r="G604" s="554"/>
      <c r="H604" s="555"/>
      <c r="I604" s="556"/>
      <c r="J604" s="555"/>
      <c r="K604" s="557"/>
      <c r="L604" s="592"/>
      <c r="M604" s="593"/>
      <c r="N604" s="328"/>
    </row>
    <row r="605" spans="2:15" ht="21" customHeight="1">
      <c r="B605" s="982">
        <v>2</v>
      </c>
      <c r="C605" s="983" t="s">
        <v>318</v>
      </c>
      <c r="D605" s="984"/>
      <c r="E605" s="985"/>
      <c r="F605" s="986"/>
      <c r="G605" s="987"/>
      <c r="H605" s="988"/>
      <c r="I605" s="989"/>
      <c r="J605" s="988"/>
      <c r="K605" s="990"/>
      <c r="L605" s="592"/>
      <c r="M605" s="593"/>
      <c r="N605" s="328"/>
    </row>
    <row r="606" spans="2:15" ht="21" customHeight="1">
      <c r="B606" s="991"/>
      <c r="C606" s="983" t="s">
        <v>644</v>
      </c>
      <c r="D606" s="992"/>
      <c r="E606" s="985"/>
      <c r="F606" s="986"/>
      <c r="G606" s="987"/>
      <c r="H606" s="988"/>
      <c r="I606" s="989"/>
      <c r="J606" s="988"/>
      <c r="K606" s="990"/>
      <c r="L606" s="592"/>
      <c r="M606" s="593"/>
      <c r="N606" s="328"/>
    </row>
    <row r="607" spans="2:15" ht="21" customHeight="1">
      <c r="B607" s="601"/>
      <c r="C607" s="335" t="s">
        <v>92</v>
      </c>
      <c r="D607" s="500" t="s">
        <v>532</v>
      </c>
      <c r="E607" s="428" t="s">
        <v>94</v>
      </c>
      <c r="F607" s="434">
        <v>1</v>
      </c>
      <c r="G607" s="513"/>
      <c r="H607" s="744"/>
      <c r="I607" s="743"/>
      <c r="J607" s="744"/>
      <c r="K607" s="537"/>
      <c r="L607" s="504"/>
      <c r="M607" s="438"/>
      <c r="N607" s="994"/>
      <c r="O607" s="995"/>
    </row>
    <row r="608" spans="2:15" ht="21" customHeight="1">
      <c r="B608" s="601"/>
      <c r="C608" s="335" t="s">
        <v>92</v>
      </c>
      <c r="D608" s="500" t="s">
        <v>551</v>
      </c>
      <c r="E608" s="428" t="s">
        <v>94</v>
      </c>
      <c r="F608" s="434">
        <v>1</v>
      </c>
      <c r="G608" s="513"/>
      <c r="H608" s="744"/>
      <c r="I608" s="743"/>
      <c r="J608" s="744"/>
      <c r="K608" s="537"/>
      <c r="L608" s="504"/>
      <c r="M608" s="438"/>
      <c r="N608" s="994"/>
      <c r="O608" s="995"/>
    </row>
    <row r="609" spans="2:16" ht="21" customHeight="1">
      <c r="B609" s="601"/>
      <c r="C609" s="335" t="s">
        <v>92</v>
      </c>
      <c r="D609" s="500" t="s">
        <v>638</v>
      </c>
      <c r="E609" s="428" t="s">
        <v>94</v>
      </c>
      <c r="F609" s="434">
        <v>1</v>
      </c>
      <c r="G609" s="513"/>
      <c r="H609" s="744"/>
      <c r="I609" s="743"/>
      <c r="J609" s="744"/>
      <c r="K609" s="537"/>
      <c r="L609" s="504"/>
      <c r="M609" s="438"/>
      <c r="N609" s="994"/>
      <c r="O609" s="995"/>
    </row>
    <row r="610" spans="2:16" ht="21" customHeight="1">
      <c r="B610" s="601"/>
      <c r="C610" s="335" t="s">
        <v>92</v>
      </c>
      <c r="D610" s="500" t="s">
        <v>639</v>
      </c>
      <c r="E610" s="428" t="s">
        <v>94</v>
      </c>
      <c r="F610" s="434">
        <v>1</v>
      </c>
      <c r="G610" s="513"/>
      <c r="H610" s="744"/>
      <c r="I610" s="743"/>
      <c r="J610" s="744"/>
      <c r="K610" s="537"/>
      <c r="L610" s="504"/>
      <c r="M610" s="438"/>
      <c r="N610" s="994"/>
      <c r="O610" s="995"/>
    </row>
    <row r="611" spans="2:16" ht="21" customHeight="1">
      <c r="B611" s="601"/>
      <c r="C611" s="335" t="s">
        <v>92</v>
      </c>
      <c r="D611" s="500" t="s">
        <v>640</v>
      </c>
      <c r="E611" s="428" t="s">
        <v>94</v>
      </c>
      <c r="F611" s="434">
        <v>1</v>
      </c>
      <c r="G611" s="513"/>
      <c r="H611" s="744"/>
      <c r="I611" s="743"/>
      <c r="J611" s="744"/>
      <c r="K611" s="537"/>
      <c r="L611" s="504"/>
      <c r="M611" s="438"/>
      <c r="N611" s="994"/>
      <c r="O611" s="995"/>
    </row>
    <row r="612" spans="2:16" ht="21" customHeight="1">
      <c r="B612" s="601"/>
      <c r="C612" s="335" t="s">
        <v>92</v>
      </c>
      <c r="D612" s="500" t="s">
        <v>641</v>
      </c>
      <c r="E612" s="428" t="s">
        <v>94</v>
      </c>
      <c r="F612" s="434">
        <v>1</v>
      </c>
      <c r="G612" s="513"/>
      <c r="H612" s="744"/>
      <c r="I612" s="743"/>
      <c r="J612" s="744"/>
      <c r="K612" s="537"/>
      <c r="L612" s="504"/>
      <c r="M612" s="438"/>
      <c r="N612" s="994"/>
      <c r="O612" s="995"/>
    </row>
    <row r="613" spans="2:16" ht="21" customHeight="1">
      <c r="B613" s="601"/>
      <c r="C613" s="335" t="s">
        <v>92</v>
      </c>
      <c r="D613" s="500" t="s">
        <v>642</v>
      </c>
      <c r="E613" s="428" t="s">
        <v>94</v>
      </c>
      <c r="F613" s="434">
        <v>1</v>
      </c>
      <c r="G613" s="513"/>
      <c r="H613" s="744"/>
      <c r="I613" s="743"/>
      <c r="J613" s="744"/>
      <c r="K613" s="537"/>
      <c r="L613" s="504"/>
      <c r="M613" s="438"/>
      <c r="N613" s="994"/>
      <c r="O613" s="995"/>
    </row>
    <row r="614" spans="2:16" ht="21" customHeight="1">
      <c r="B614" s="601"/>
      <c r="C614" s="335" t="s">
        <v>92</v>
      </c>
      <c r="D614" s="335" t="s">
        <v>643</v>
      </c>
      <c r="E614" s="428" t="s">
        <v>94</v>
      </c>
      <c r="F614" s="434">
        <v>1</v>
      </c>
      <c r="G614" s="513"/>
      <c r="H614" s="744"/>
      <c r="I614" s="743"/>
      <c r="J614" s="744"/>
      <c r="K614" s="537"/>
      <c r="L614" s="504"/>
      <c r="M614" s="438"/>
      <c r="N614" s="994"/>
      <c r="O614" s="995"/>
      <c r="P614" s="403"/>
    </row>
    <row r="615" spans="2:16" ht="21" customHeight="1">
      <c r="B615" s="736"/>
      <c r="C615" s="996"/>
      <c r="D615" s="997"/>
      <c r="E615" s="998"/>
      <c r="F615" s="978"/>
      <c r="G615" s="999"/>
      <c r="H615" s="1000"/>
      <c r="I615" s="976"/>
      <c r="J615" s="1000"/>
      <c r="K615" s="1001"/>
      <c r="L615" s="592"/>
      <c r="M615" s="593"/>
      <c r="N615" s="994"/>
      <c r="O615" s="995"/>
    </row>
    <row r="616" spans="2:16" ht="21" customHeight="1">
      <c r="B616" s="660"/>
      <c r="C616" s="1252" t="s">
        <v>579</v>
      </c>
      <c r="D616" s="1253"/>
      <c r="E616" s="393"/>
      <c r="F616" s="980"/>
      <c r="G616" s="395"/>
      <c r="H616" s="396"/>
      <c r="I616" s="397"/>
      <c r="J616" s="396"/>
      <c r="K616" s="396"/>
      <c r="L616" s="448"/>
      <c r="M616" s="529"/>
      <c r="N616" s="994"/>
    </row>
    <row r="617" spans="2:16" ht="21" customHeight="1">
      <c r="B617" s="1002">
        <v>3</v>
      </c>
      <c r="C617" s="1276" t="s">
        <v>648</v>
      </c>
      <c r="D617" s="1277"/>
      <c r="E617" s="1002"/>
      <c r="F617" s="1003"/>
      <c r="G617" s="1004"/>
      <c r="H617" s="1005"/>
      <c r="I617" s="1006"/>
      <c r="J617" s="1005"/>
      <c r="K617" s="1007"/>
      <c r="L617" s="592"/>
      <c r="M617" s="593"/>
      <c r="N617" s="994"/>
    </row>
    <row r="618" spans="2:16" ht="21" customHeight="1">
      <c r="B618" s="601"/>
      <c r="C618" s="1008" t="s">
        <v>733</v>
      </c>
      <c r="D618" s="1009"/>
      <c r="E618" s="428" t="s">
        <v>94</v>
      </c>
      <c r="F618" s="434">
        <v>1</v>
      </c>
      <c r="G618" s="513"/>
      <c r="H618" s="744"/>
      <c r="I618" s="743"/>
      <c r="J618" s="744"/>
      <c r="K618" s="537"/>
      <c r="L618" s="504"/>
      <c r="M618" s="438"/>
      <c r="N618" s="994"/>
    </row>
    <row r="619" spans="2:16" ht="21" customHeight="1">
      <c r="B619" s="404"/>
      <c r="C619" s="1278"/>
      <c r="D619" s="1279"/>
      <c r="E619" s="428"/>
      <c r="F619" s="434"/>
      <c r="G619" s="1010"/>
      <c r="H619" s="744"/>
      <c r="I619" s="743"/>
      <c r="J619" s="744"/>
      <c r="K619" s="993"/>
      <c r="L619" s="592"/>
      <c r="M619" s="593"/>
      <c r="N619" s="994"/>
    </row>
    <row r="620" spans="2:16" ht="21" customHeight="1">
      <c r="B620" s="704"/>
      <c r="C620" s="1252" t="s">
        <v>649</v>
      </c>
      <c r="D620" s="1253"/>
      <c r="E620" s="393"/>
      <c r="F620" s="980"/>
      <c r="G620" s="395"/>
      <c r="H620" s="396"/>
      <c r="I620" s="397"/>
      <c r="J620" s="396"/>
      <c r="K620" s="396"/>
      <c r="L620" s="448"/>
      <c r="M620" s="529"/>
      <c r="N620" s="994"/>
    </row>
    <row r="621" spans="2:16" ht="21" customHeight="1">
      <c r="B621" s="1011">
        <v>4</v>
      </c>
      <c r="C621" s="1012" t="s">
        <v>387</v>
      </c>
      <c r="D621" s="1013"/>
      <c r="E621" s="1014"/>
      <c r="F621" s="1015"/>
      <c r="G621" s="1016"/>
      <c r="H621" s="1017"/>
      <c r="I621" s="1018"/>
      <c r="J621" s="1017"/>
      <c r="K621" s="1019"/>
      <c r="L621" s="592"/>
      <c r="M621" s="593"/>
      <c r="N621" s="994"/>
    </row>
    <row r="622" spans="2:16" ht="21" customHeight="1">
      <c r="B622" s="929"/>
      <c r="C622" s="1020" t="s">
        <v>388</v>
      </c>
      <c r="D622" s="1021"/>
      <c r="E622" s="1014"/>
      <c r="F622" s="1015"/>
      <c r="G622" s="1016"/>
      <c r="H622" s="1022"/>
      <c r="I622" s="1018"/>
      <c r="J622" s="1017"/>
      <c r="K622" s="1019"/>
      <c r="L622" s="592"/>
      <c r="M622" s="593"/>
      <c r="N622" s="994"/>
    </row>
    <row r="623" spans="2:16" ht="21" customHeight="1">
      <c r="B623" s="929">
        <v>1</v>
      </c>
      <c r="C623" s="1023" t="s">
        <v>468</v>
      </c>
      <c r="D623" s="1024"/>
      <c r="E623" s="929"/>
      <c r="F623" s="951"/>
      <c r="G623" s="1025"/>
      <c r="H623" s="468"/>
      <c r="I623" s="1026"/>
      <c r="J623" s="1027"/>
      <c r="K623" s="1028"/>
      <c r="L623" s="592"/>
      <c r="M623" s="593"/>
      <c r="N623" s="994"/>
    </row>
    <row r="624" spans="2:16" ht="21" customHeight="1">
      <c r="B624" s="929"/>
      <c r="C624" s="928" t="s">
        <v>469</v>
      </c>
      <c r="D624" s="1013"/>
      <c r="E624" s="929" t="s">
        <v>94</v>
      </c>
      <c r="F624" s="951">
        <v>18</v>
      </c>
      <c r="G624" s="1025"/>
      <c r="H624" s="468"/>
      <c r="I624" s="1026"/>
      <c r="J624" s="1027"/>
      <c r="K624" s="537"/>
      <c r="L624" s="504"/>
      <c r="M624" s="438"/>
      <c r="N624" s="994"/>
    </row>
    <row r="625" spans="2:21" ht="21" customHeight="1">
      <c r="B625" s="929"/>
      <c r="C625" s="1013" t="s">
        <v>502</v>
      </c>
      <c r="D625" s="1013"/>
      <c r="E625" s="929"/>
      <c r="F625" s="1029"/>
      <c r="G625" s="1030"/>
      <c r="H625" s="934"/>
      <c r="I625" s="933"/>
      <c r="J625" s="934"/>
      <c r="K625" s="935"/>
      <c r="L625" s="504"/>
      <c r="M625" s="438"/>
      <c r="N625" s="994"/>
    </row>
    <row r="626" spans="2:21" ht="21" customHeight="1">
      <c r="B626" s="929"/>
      <c r="C626" s="1023" t="s">
        <v>470</v>
      </c>
      <c r="D626" s="1013"/>
      <c r="E626" s="929"/>
      <c r="F626" s="951"/>
      <c r="G626" s="956"/>
      <c r="H626" s="1027"/>
      <c r="I626" s="1026"/>
      <c r="J626" s="1027"/>
      <c r="K626" s="1028"/>
      <c r="L626" s="504"/>
      <c r="M626" s="438"/>
      <c r="N626" s="994"/>
    </row>
    <row r="627" spans="2:21" ht="21" customHeight="1">
      <c r="B627" s="929">
        <v>2</v>
      </c>
      <c r="C627" s="928" t="s">
        <v>469</v>
      </c>
      <c r="D627" s="1013"/>
      <c r="E627" s="929" t="s">
        <v>94</v>
      </c>
      <c r="F627" s="939">
        <v>20</v>
      </c>
      <c r="G627" s="939"/>
      <c r="H627" s="468"/>
      <c r="I627" s="939"/>
      <c r="J627" s="468"/>
      <c r="K627" s="468"/>
      <c r="L627" s="504"/>
      <c r="M627" s="438"/>
      <c r="N627" s="994"/>
    </row>
    <row r="628" spans="2:21" ht="21" customHeight="1">
      <c r="B628" s="929"/>
      <c r="C628" s="1013" t="s">
        <v>503</v>
      </c>
      <c r="D628" s="1013"/>
      <c r="E628" s="929"/>
      <c r="F628" s="939"/>
      <c r="G628" s="939"/>
      <c r="H628" s="468"/>
      <c r="I628" s="939"/>
      <c r="J628" s="468"/>
      <c r="K628" s="468"/>
      <c r="L628" s="504"/>
      <c r="M628" s="438"/>
      <c r="N628" s="994"/>
    </row>
    <row r="629" spans="2:21" ht="21" customHeight="1">
      <c r="B629" s="464">
        <v>3</v>
      </c>
      <c r="C629" s="927" t="s">
        <v>206</v>
      </c>
      <c r="D629" s="938"/>
      <c r="E629" s="464"/>
      <c r="F629" s="1031"/>
      <c r="G629" s="939"/>
      <c r="H629" s="468"/>
      <c r="I629" s="467"/>
      <c r="J629" s="468"/>
      <c r="K629" s="469"/>
      <c r="L629" s="504"/>
      <c r="M629" s="438"/>
      <c r="N629" s="994"/>
    </row>
    <row r="630" spans="2:21" ht="21" customHeight="1">
      <c r="B630" s="464"/>
      <c r="C630" s="927" t="s">
        <v>207</v>
      </c>
      <c r="D630" s="928"/>
      <c r="E630" s="464" t="s">
        <v>94</v>
      </c>
      <c r="F630" s="1032">
        <v>2</v>
      </c>
      <c r="G630" s="1025"/>
      <c r="H630" s="468"/>
      <c r="I630" s="1026"/>
      <c r="J630" s="1027"/>
      <c r="K630" s="1028"/>
      <c r="L630" s="504"/>
      <c r="M630" s="438"/>
      <c r="N630" s="994"/>
    </row>
    <row r="631" spans="2:21" ht="21" customHeight="1">
      <c r="B631" s="926"/>
      <c r="C631" s="927" t="s">
        <v>208</v>
      </c>
      <c r="D631" s="938"/>
      <c r="E631" s="464"/>
      <c r="F631" s="1031"/>
      <c r="G631" s="1033"/>
      <c r="H631" s="468"/>
      <c r="I631" s="467"/>
      <c r="J631" s="468"/>
      <c r="K631" s="469"/>
      <c r="L631" s="592"/>
      <c r="M631" s="593"/>
      <c r="N631" s="994"/>
    </row>
    <row r="632" spans="2:21" ht="21" customHeight="1">
      <c r="B632" s="926"/>
      <c r="C632" s="927" t="s">
        <v>209</v>
      </c>
      <c r="D632" s="938"/>
      <c r="E632" s="464"/>
      <c r="F632" s="1031"/>
      <c r="G632" s="1033"/>
      <c r="H632" s="468"/>
      <c r="I632" s="467"/>
      <c r="J632" s="468"/>
      <c r="K632" s="469"/>
      <c r="L632" s="592"/>
      <c r="M632" s="593"/>
      <c r="N632" s="994"/>
    </row>
    <row r="633" spans="2:21" ht="21" customHeight="1">
      <c r="B633" s="936"/>
      <c r="C633" s="1034"/>
      <c r="D633" s="1035"/>
      <c r="E633" s="1036"/>
      <c r="F633" s="1037"/>
      <c r="G633" s="1038"/>
      <c r="H633" s="1039"/>
      <c r="I633" s="1040"/>
      <c r="J633" s="1039"/>
      <c r="K633" s="1041"/>
      <c r="L633" s="592"/>
      <c r="M633" s="593"/>
      <c r="N633" s="994"/>
    </row>
    <row r="634" spans="2:21" ht="21" customHeight="1">
      <c r="B634" s="685"/>
      <c r="C634" s="1252" t="s">
        <v>389</v>
      </c>
      <c r="D634" s="1253"/>
      <c r="E634" s="393"/>
      <c r="F634" s="980"/>
      <c r="G634" s="395"/>
      <c r="H634" s="396"/>
      <c r="I634" s="397"/>
      <c r="J634" s="396"/>
      <c r="K634" s="396"/>
      <c r="L634" s="448"/>
      <c r="M634" s="529"/>
      <c r="N634" s="994"/>
    </row>
    <row r="635" spans="2:21" ht="21" customHeight="1">
      <c r="B635" s="387">
        <v>5</v>
      </c>
      <c r="C635" s="721" t="s">
        <v>395</v>
      </c>
      <c r="D635" s="1042"/>
      <c r="E635" s="972"/>
      <c r="F635" s="1043"/>
      <c r="G635" s="1044"/>
      <c r="H635" s="1045"/>
      <c r="I635" s="1046"/>
      <c r="J635" s="1045"/>
      <c r="K635" s="1047"/>
      <c r="L635" s="592"/>
      <c r="M635" s="593"/>
      <c r="N635" s="994"/>
    </row>
    <row r="636" spans="2:21" ht="21" customHeight="1">
      <c r="B636" s="1048"/>
      <c r="C636" s="1049" t="s">
        <v>92</v>
      </c>
      <c r="D636" s="969" t="s">
        <v>210</v>
      </c>
      <c r="E636" s="514" t="s">
        <v>94</v>
      </c>
      <c r="F636" s="743">
        <v>8</v>
      </c>
      <c r="G636" s="513"/>
      <c r="H636" s="1050"/>
      <c r="I636" s="1050"/>
      <c r="J636" s="1050"/>
      <c r="K636" s="1050"/>
      <c r="L636" s="504"/>
      <c r="M636" s="438"/>
      <c r="N636" s="994"/>
    </row>
    <row r="637" spans="2:21" ht="21" customHeight="1">
      <c r="B637" s="1048"/>
      <c r="C637" s="1049" t="s">
        <v>92</v>
      </c>
      <c r="D637" s="969" t="s">
        <v>596</v>
      </c>
      <c r="E637" s="514" t="s">
        <v>94</v>
      </c>
      <c r="F637" s="743">
        <v>4</v>
      </c>
      <c r="G637" s="513"/>
      <c r="H637" s="1050"/>
      <c r="I637" s="1050"/>
      <c r="J637" s="1050"/>
      <c r="K637" s="1050"/>
      <c r="L637" s="504"/>
      <c r="M637" s="438"/>
      <c r="N637" s="994"/>
    </row>
    <row r="638" spans="2:21" ht="21" customHeight="1">
      <c r="B638" s="1048"/>
      <c r="C638" s="1051"/>
      <c r="D638" s="1052"/>
      <c r="E638" s="1053"/>
      <c r="F638" s="1054">
        <v>0</v>
      </c>
      <c r="G638" s="1050"/>
      <c r="H638" s="1050"/>
      <c r="I638" s="1050"/>
      <c r="J638" s="1050"/>
      <c r="K638" s="1050"/>
      <c r="L638" s="677"/>
      <c r="M638" s="593"/>
      <c r="N638" s="1055"/>
      <c r="O638" s="1056"/>
      <c r="P638" s="1057"/>
    </row>
    <row r="639" spans="2:21" ht="21" customHeight="1">
      <c r="B639" s="660"/>
      <c r="C639" s="1252" t="s">
        <v>396</v>
      </c>
      <c r="D639" s="1253"/>
      <c r="E639" s="393"/>
      <c r="F639" s="980"/>
      <c r="G639" s="395"/>
      <c r="H639" s="396"/>
      <c r="I639" s="397"/>
      <c r="J639" s="396"/>
      <c r="K639" s="981"/>
      <c r="L639" s="448"/>
      <c r="M639" s="529"/>
      <c r="N639" s="1058"/>
      <c r="O639" s="1056"/>
      <c r="P639" s="1057"/>
    </row>
    <row r="640" spans="2:21" s="413" customFormat="1" ht="21" customHeight="1">
      <c r="B640" s="1002">
        <v>6</v>
      </c>
      <c r="C640" s="721" t="s">
        <v>577</v>
      </c>
      <c r="D640" s="1009"/>
      <c r="E640" s="1036"/>
      <c r="F640" s="1037"/>
      <c r="G640" s="1038"/>
      <c r="H640" s="1039"/>
      <c r="I640" s="1040"/>
      <c r="J640" s="1039"/>
      <c r="K640" s="1041"/>
      <c r="L640" s="1059"/>
      <c r="M640" s="593"/>
      <c r="N640" s="1058"/>
      <c r="O640" s="1060"/>
      <c r="P640" s="1057"/>
      <c r="Q640" s="317"/>
      <c r="R640" s="317"/>
      <c r="S640" s="317"/>
      <c r="T640" s="317"/>
      <c r="U640" s="317"/>
    </row>
    <row r="641" spans="2:14" s="413" customFormat="1" ht="21" customHeight="1">
      <c r="B641" s="677"/>
      <c r="C641" s="1061" t="s">
        <v>652</v>
      </c>
      <c r="D641" s="1052"/>
      <c r="E641" s="1053" t="s">
        <v>94</v>
      </c>
      <c r="F641" s="715">
        <v>2</v>
      </c>
      <c r="G641" s="1050"/>
      <c r="H641" s="1050"/>
      <c r="I641" s="1050"/>
      <c r="J641" s="1050"/>
      <c r="K641" s="1050"/>
      <c r="L641" s="504"/>
      <c r="M641" s="438"/>
      <c r="N641" s="1062"/>
    </row>
    <row r="642" spans="2:14" s="413" customFormat="1" ht="21" customHeight="1">
      <c r="B642" s="1059"/>
      <c r="C642" s="1063" t="s">
        <v>624</v>
      </c>
      <c r="D642" s="1064"/>
      <c r="E642" s="1053" t="s">
        <v>94</v>
      </c>
      <c r="F642" s="715">
        <v>1</v>
      </c>
      <c r="G642" s="1050"/>
      <c r="H642" s="1050"/>
      <c r="I642" s="1050"/>
      <c r="J642" s="1050"/>
      <c r="K642" s="1050"/>
      <c r="L642" s="504"/>
      <c r="M642" s="438"/>
      <c r="N642" s="1062"/>
    </row>
    <row r="643" spans="2:14" s="413" customFormat="1" ht="21" customHeight="1">
      <c r="B643" s="1059"/>
      <c r="C643" s="1063" t="s">
        <v>623</v>
      </c>
      <c r="D643" s="1064"/>
      <c r="E643" s="1053"/>
      <c r="F643" s="715"/>
      <c r="G643" s="1050"/>
      <c r="H643" s="1050"/>
      <c r="I643" s="1050"/>
      <c r="J643" s="1050"/>
      <c r="K643" s="1050"/>
      <c r="L643" s="504"/>
      <c r="M643" s="438"/>
      <c r="N643" s="1062"/>
    </row>
    <row r="644" spans="2:14" s="413" customFormat="1" ht="21" customHeight="1">
      <c r="B644" s="1059"/>
      <c r="C644" s="1063" t="s">
        <v>625</v>
      </c>
      <c r="D644" s="1064"/>
      <c r="E644" s="1053" t="s">
        <v>94</v>
      </c>
      <c r="F644" s="715">
        <v>2</v>
      </c>
      <c r="G644" s="1050"/>
      <c r="H644" s="1050"/>
      <c r="I644" s="1050"/>
      <c r="J644" s="1050"/>
      <c r="K644" s="1050"/>
      <c r="L644" s="504"/>
      <c r="M644" s="438"/>
      <c r="N644" s="1062"/>
    </row>
    <row r="645" spans="2:14" s="413" customFormat="1" ht="21" customHeight="1">
      <c r="B645" s="1059"/>
      <c r="C645" s="1063" t="s">
        <v>623</v>
      </c>
      <c r="D645" s="1064"/>
      <c r="E645" s="1053"/>
      <c r="F645" s="715"/>
      <c r="G645" s="1050"/>
      <c r="H645" s="1050"/>
      <c r="I645" s="1050"/>
      <c r="J645" s="1050"/>
      <c r="K645" s="1050"/>
      <c r="L645" s="504"/>
      <c r="M645" s="438"/>
      <c r="N645" s="1062"/>
    </row>
    <row r="646" spans="2:14" s="413" customFormat="1" ht="21" customHeight="1">
      <c r="B646" s="1059"/>
      <c r="C646" s="1063" t="s">
        <v>626</v>
      </c>
      <c r="D646" s="1064"/>
      <c r="E646" s="1053" t="s">
        <v>94</v>
      </c>
      <c r="F646" s="715">
        <v>3</v>
      </c>
      <c r="G646" s="1050"/>
      <c r="H646" s="1050"/>
      <c r="I646" s="1050"/>
      <c r="J646" s="1050"/>
      <c r="K646" s="1050"/>
      <c r="L646" s="504"/>
      <c r="M646" s="438"/>
      <c r="N646" s="1062"/>
    </row>
    <row r="647" spans="2:14" s="413" customFormat="1" ht="21" customHeight="1">
      <c r="B647" s="1059"/>
      <c r="C647" s="1063" t="s">
        <v>623</v>
      </c>
      <c r="D647" s="1064"/>
      <c r="E647" s="1053"/>
      <c r="F647" s="715"/>
      <c r="G647" s="1050"/>
      <c r="H647" s="1050"/>
      <c r="I647" s="1050"/>
      <c r="J647" s="1050"/>
      <c r="K647" s="1050"/>
      <c r="L647" s="1065"/>
      <c r="M647" s="593"/>
      <c r="N647" s="1062"/>
    </row>
    <row r="648" spans="2:14" s="413" customFormat="1" ht="21" customHeight="1">
      <c r="B648" s="1059"/>
      <c r="C648" s="1066"/>
      <c r="D648" s="1067"/>
      <c r="E648" s="1068"/>
      <c r="F648" s="1069"/>
      <c r="G648" s="1070"/>
      <c r="H648" s="1070"/>
      <c r="I648" s="1070"/>
      <c r="J648" s="1070"/>
      <c r="K648" s="1070"/>
      <c r="L648" s="1065"/>
      <c r="M648" s="593"/>
      <c r="N648" s="1062"/>
    </row>
    <row r="649" spans="2:14" s="413" customFormat="1" ht="21" customHeight="1">
      <c r="B649" s="1071"/>
      <c r="C649" s="1270" t="s">
        <v>580</v>
      </c>
      <c r="D649" s="1271"/>
      <c r="E649" s="1072"/>
      <c r="F649" s="1073"/>
      <c r="G649" s="1074"/>
      <c r="H649" s="1075"/>
      <c r="I649" s="1075"/>
      <c r="J649" s="1075"/>
      <c r="K649" s="1075"/>
      <c r="L649" s="448"/>
      <c r="M649" s="529"/>
      <c r="N649" s="1062"/>
    </row>
    <row r="650" spans="2:14" s="413" customFormat="1" ht="21" customHeight="1">
      <c r="B650" s="387">
        <v>7</v>
      </c>
      <c r="C650" s="721" t="s">
        <v>552</v>
      </c>
      <c r="D650" s="699"/>
      <c r="E650" s="542"/>
      <c r="F650" s="963"/>
      <c r="G650" s="544"/>
      <c r="H650" s="545"/>
      <c r="I650" s="546"/>
      <c r="J650" s="545"/>
      <c r="K650" s="547"/>
      <c r="L650" s="1065"/>
      <c r="M650" s="593"/>
      <c r="N650" s="1062"/>
    </row>
    <row r="651" spans="2:14" s="413" customFormat="1" ht="21" customHeight="1">
      <c r="B651" s="539"/>
      <c r="C651" s="524"/>
      <c r="D651" s="500" t="s">
        <v>653</v>
      </c>
      <c r="E651" s="428" t="s">
        <v>94</v>
      </c>
      <c r="F651" s="434">
        <v>17</v>
      </c>
      <c r="G651" s="432"/>
      <c r="H651" s="433"/>
      <c r="I651" s="434"/>
      <c r="J651" s="433"/>
      <c r="K651" s="435"/>
      <c r="L651" s="504"/>
      <c r="M651" s="438"/>
      <c r="N651" s="1062"/>
    </row>
    <row r="652" spans="2:14" s="413" customFormat="1" ht="21" customHeight="1">
      <c r="B652" s="539"/>
      <c r="C652" s="524"/>
      <c r="D652" s="586"/>
      <c r="E652" s="404"/>
      <c r="F652" s="492"/>
      <c r="G652" s="493"/>
      <c r="H652" s="496"/>
      <c r="I652" s="495"/>
      <c r="J652" s="496"/>
      <c r="K652" s="497"/>
      <c r="L652" s="1065"/>
      <c r="M652" s="593"/>
      <c r="N652" s="1062"/>
    </row>
    <row r="653" spans="2:14" s="413" customFormat="1" ht="21" customHeight="1">
      <c r="B653" s="1071"/>
      <c r="C653" s="1270" t="s">
        <v>553</v>
      </c>
      <c r="D653" s="1271"/>
      <c r="E653" s="1072"/>
      <c r="F653" s="1073"/>
      <c r="G653" s="1074"/>
      <c r="H653" s="1075"/>
      <c r="I653" s="1075"/>
      <c r="J653" s="1075"/>
      <c r="K653" s="1075"/>
      <c r="L653" s="448"/>
      <c r="M653" s="529"/>
      <c r="N653" s="1062"/>
    </row>
    <row r="654" spans="2:14" s="413" customFormat="1" ht="21" customHeight="1">
      <c r="B654" s="539"/>
      <c r="C654" s="1264"/>
      <c r="D654" s="1265"/>
      <c r="E654" s="542"/>
      <c r="F654" s="963"/>
      <c r="G654" s="544"/>
      <c r="H654" s="545"/>
      <c r="I654" s="546"/>
      <c r="J654" s="545"/>
      <c r="K654" s="547"/>
      <c r="L654" s="1065"/>
      <c r="M654" s="593"/>
      <c r="N654" s="1062"/>
    </row>
    <row r="655" spans="2:14" ht="21" customHeight="1">
      <c r="B655" s="1076"/>
      <c r="C655" s="1272" t="s">
        <v>401</v>
      </c>
      <c r="D655" s="1273"/>
      <c r="E655" s="1077"/>
      <c r="F655" s="1078"/>
      <c r="G655" s="1079"/>
      <c r="H655" s="1080"/>
      <c r="I655" s="1081"/>
      <c r="J655" s="1080"/>
      <c r="K655" s="1080"/>
      <c r="L655" s="592"/>
      <c r="M655" s="593"/>
      <c r="N655" s="994"/>
    </row>
    <row r="656" spans="2:14" ht="21" customHeight="1">
      <c r="B656" s="1082">
        <v>3.1</v>
      </c>
      <c r="C656" s="1083" t="s">
        <v>399</v>
      </c>
      <c r="D656" s="1084"/>
      <c r="E656" s="1085"/>
      <c r="F656" s="1086"/>
      <c r="G656" s="1087"/>
      <c r="H656" s="1087"/>
      <c r="I656" s="1088"/>
      <c r="J656" s="1087"/>
      <c r="K656" s="1087"/>
      <c r="L656" s="592"/>
      <c r="M656" s="593"/>
      <c r="N656" s="994"/>
    </row>
    <row r="657" spans="2:14" ht="21" customHeight="1">
      <c r="B657" s="1089" t="s">
        <v>402</v>
      </c>
      <c r="C657" s="1090" t="s">
        <v>412</v>
      </c>
      <c r="D657" s="1091"/>
      <c r="E657" s="1092" t="s">
        <v>103</v>
      </c>
      <c r="F657" s="1092">
        <v>30</v>
      </c>
      <c r="G657" s="80"/>
      <c r="H657" s="80"/>
      <c r="I657" s="80"/>
      <c r="J657" s="80"/>
      <c r="K657" s="80"/>
      <c r="L657" s="504"/>
      <c r="M657" s="438"/>
      <c r="N657" s="994"/>
    </row>
    <row r="658" spans="2:14" ht="21" customHeight="1">
      <c r="B658" s="1089" t="s">
        <v>403</v>
      </c>
      <c r="C658" s="1090" t="s">
        <v>404</v>
      </c>
      <c r="D658" s="1091"/>
      <c r="E658" s="1092" t="s">
        <v>377</v>
      </c>
      <c r="F658" s="1092">
        <v>1</v>
      </c>
      <c r="G658" s="80"/>
      <c r="H658" s="80"/>
      <c r="I658" s="80"/>
      <c r="J658" s="80"/>
      <c r="K658" s="80"/>
      <c r="L658" s="504"/>
      <c r="M658" s="438"/>
      <c r="N658" s="994"/>
    </row>
    <row r="659" spans="2:14" ht="21" customHeight="1">
      <c r="B659" s="1089" t="s">
        <v>504</v>
      </c>
      <c r="C659" s="1090" t="s">
        <v>505</v>
      </c>
      <c r="D659" s="1091"/>
      <c r="E659" s="1092" t="s">
        <v>1</v>
      </c>
      <c r="F659" s="1092">
        <v>400</v>
      </c>
      <c r="G659" s="80"/>
      <c r="H659" s="80"/>
      <c r="I659" s="80"/>
      <c r="J659" s="80"/>
      <c r="K659" s="80"/>
      <c r="L659" s="504"/>
      <c r="M659" s="438"/>
      <c r="N659" s="994"/>
    </row>
    <row r="660" spans="2:14" ht="21" customHeight="1">
      <c r="B660" s="1089" t="s">
        <v>581</v>
      </c>
      <c r="C660" s="1090" t="s">
        <v>654</v>
      </c>
      <c r="D660" s="1091"/>
      <c r="E660" s="680" t="s">
        <v>377</v>
      </c>
      <c r="F660" s="1092">
        <v>1</v>
      </c>
      <c r="G660" s="80"/>
      <c r="H660" s="80"/>
      <c r="I660" s="80"/>
      <c r="J660" s="80"/>
      <c r="K660" s="80"/>
      <c r="L660" s="504"/>
      <c r="M660" s="438"/>
      <c r="N660" s="994"/>
    </row>
    <row r="661" spans="2:14" ht="21" customHeight="1">
      <c r="B661" s="1089" t="s">
        <v>405</v>
      </c>
      <c r="C661" s="1090" t="s">
        <v>414</v>
      </c>
      <c r="D661" s="1091"/>
      <c r="E661" s="680" t="s">
        <v>377</v>
      </c>
      <c r="F661" s="680">
        <v>1</v>
      </c>
      <c r="G661" s="80"/>
      <c r="H661" s="80"/>
      <c r="I661" s="80"/>
      <c r="J661" s="80"/>
      <c r="K661" s="80"/>
      <c r="L661" s="504"/>
      <c r="M661" s="438"/>
      <c r="N661" s="994"/>
    </row>
    <row r="662" spans="2:14" ht="21" customHeight="1">
      <c r="B662" s="1093"/>
      <c r="C662" s="1094" t="s">
        <v>413</v>
      </c>
      <c r="D662" s="1095"/>
      <c r="E662" s="1096"/>
      <c r="F662" s="1097"/>
      <c r="G662" s="1098"/>
      <c r="H662" s="1098"/>
      <c r="I662" s="1099"/>
      <c r="J662" s="1098"/>
      <c r="K662" s="1098"/>
      <c r="L662" s="592"/>
      <c r="M662" s="593"/>
      <c r="N662" s="994"/>
    </row>
    <row r="663" spans="2:14" ht="21" customHeight="1">
      <c r="B663" s="1100"/>
      <c r="C663" s="1101"/>
      <c r="D663" s="1102"/>
      <c r="E663" s="1103"/>
      <c r="F663" s="1104"/>
      <c r="G663" s="1105"/>
      <c r="H663" s="1087"/>
      <c r="I663" s="1106"/>
      <c r="J663" s="1087"/>
      <c r="K663" s="1087"/>
      <c r="L663" s="592"/>
      <c r="M663" s="593"/>
      <c r="N663" s="994"/>
    </row>
    <row r="664" spans="2:14" ht="21" customHeight="1">
      <c r="B664" s="1107"/>
      <c r="C664" s="1274" t="s">
        <v>408</v>
      </c>
      <c r="D664" s="1275"/>
      <c r="E664" s="1108"/>
      <c r="F664" s="1109"/>
      <c r="G664" s="1110"/>
      <c r="H664" s="1111"/>
      <c r="I664" s="1111"/>
      <c r="J664" s="1111"/>
      <c r="K664" s="1111"/>
      <c r="L664" s="448"/>
      <c r="M664" s="529"/>
      <c r="N664" s="994"/>
    </row>
    <row r="665" spans="2:14" ht="21" customHeight="1">
      <c r="B665" s="539"/>
      <c r="C665" s="1112"/>
      <c r="D665" s="699"/>
      <c r="E665" s="542"/>
      <c r="F665" s="963"/>
      <c r="G665" s="544"/>
      <c r="H665" s="545"/>
      <c r="I665" s="546"/>
      <c r="J665" s="545"/>
      <c r="K665" s="547"/>
      <c r="L665" s="592"/>
      <c r="M665" s="593"/>
      <c r="N665" s="994"/>
    </row>
    <row r="666" spans="2:14" ht="21" customHeight="1">
      <c r="B666" s="539"/>
      <c r="C666" s="1112"/>
      <c r="D666" s="699"/>
      <c r="E666" s="542"/>
      <c r="F666" s="963"/>
      <c r="G666" s="544"/>
      <c r="H666" s="545"/>
      <c r="I666" s="546"/>
      <c r="J666" s="545"/>
      <c r="K666" s="547"/>
      <c r="L666" s="592"/>
      <c r="M666" s="593"/>
      <c r="N666" s="994"/>
    </row>
    <row r="667" spans="2:14" ht="21" customHeight="1">
      <c r="B667" s="539"/>
      <c r="C667" s="1113"/>
      <c r="D667" s="669"/>
      <c r="E667" s="601"/>
      <c r="F667" s="1114"/>
      <c r="G667" s="1114"/>
      <c r="H667" s="545"/>
      <c r="I667" s="546"/>
      <c r="J667" s="545"/>
      <c r="K667" s="547"/>
      <c r="L667" s="592"/>
      <c r="M667" s="593"/>
      <c r="N667" s="994"/>
    </row>
    <row r="668" spans="2:14" ht="21" customHeight="1">
      <c r="B668" s="601"/>
      <c r="C668" s="1264"/>
      <c r="D668" s="1265"/>
      <c r="E668" s="588"/>
      <c r="F668" s="618"/>
      <c r="G668" s="684"/>
      <c r="H668" s="616"/>
      <c r="I668" s="615"/>
      <c r="J668" s="616"/>
      <c r="K668" s="617"/>
      <c r="L668" s="592"/>
      <c r="M668" s="593"/>
      <c r="N668" s="994"/>
    </row>
    <row r="669" spans="2:14" ht="21" customHeight="1">
      <c r="B669" s="1116"/>
      <c r="C669" s="1117"/>
      <c r="D669" s="1118"/>
      <c r="E669" s="1116"/>
      <c r="F669" s="1119"/>
      <c r="G669" s="1120"/>
      <c r="H669" s="1121"/>
      <c r="I669" s="1122"/>
      <c r="J669" s="1121"/>
      <c r="K669" s="1123"/>
      <c r="L669" s="1124"/>
      <c r="M669" s="1125"/>
      <c r="N669" s="328"/>
    </row>
    <row r="670" spans="2:14" ht="21" customHeight="1">
      <c r="B670" s="1126"/>
      <c r="C670" s="1127" t="s">
        <v>716</v>
      </c>
      <c r="D670" s="1128" t="s">
        <v>211</v>
      </c>
      <c r="E670" s="1115"/>
      <c r="F670" s="568"/>
      <c r="G670" s="1129"/>
      <c r="H670" s="1130"/>
      <c r="I670" s="571"/>
      <c r="J670" s="1130"/>
      <c r="K670" s="572"/>
      <c r="L670" s="592"/>
      <c r="M670" s="1131"/>
      <c r="N670" s="328"/>
    </row>
    <row r="671" spans="2:14" ht="21" customHeight="1">
      <c r="B671" s="1132"/>
      <c r="C671" s="1133"/>
      <c r="D671" s="1134"/>
      <c r="E671" s="1113"/>
      <c r="F671" s="602"/>
      <c r="G671" s="1135"/>
      <c r="H671" s="1136"/>
      <c r="I671" s="605"/>
      <c r="J671" s="1136"/>
      <c r="K671" s="606"/>
      <c r="L671" s="592"/>
      <c r="M671" s="593"/>
      <c r="N671" s="328"/>
    </row>
    <row r="672" spans="2:14" ht="21" customHeight="1">
      <c r="B672" s="1132"/>
      <c r="C672" s="1133"/>
      <c r="D672" s="1137"/>
      <c r="E672" s="1113"/>
      <c r="F672" s="602"/>
      <c r="G672" s="1135"/>
      <c r="H672" s="1136"/>
      <c r="I672" s="605"/>
      <c r="J672" s="1136"/>
      <c r="K672" s="606"/>
      <c r="L672" s="592"/>
      <c r="M672" s="593"/>
      <c r="N672" s="328"/>
    </row>
    <row r="673" spans="2:15" ht="21" customHeight="1">
      <c r="B673" s="1132"/>
      <c r="C673" s="1133"/>
      <c r="D673" s="1138" t="s">
        <v>15</v>
      </c>
      <c r="E673" s="1113"/>
      <c r="F673" s="602"/>
      <c r="G673" s="1135"/>
      <c r="H673" s="1136"/>
      <c r="I673" s="605"/>
      <c r="J673" s="1136"/>
      <c r="K673" s="606"/>
      <c r="L673" s="592"/>
      <c r="M673" s="593"/>
      <c r="N673" s="328"/>
    </row>
    <row r="674" spans="2:15" ht="21" customHeight="1">
      <c r="B674" s="1139"/>
      <c r="C674" s="1140"/>
      <c r="D674" s="1141"/>
      <c r="E674" s="1142"/>
      <c r="F674" s="1143"/>
      <c r="G674" s="1142"/>
      <c r="H674" s="1144"/>
      <c r="I674" s="1145"/>
      <c r="J674" s="1146"/>
      <c r="K674" s="1123"/>
      <c r="L674" s="1124"/>
      <c r="M674" s="1125"/>
      <c r="N674" s="328"/>
    </row>
    <row r="675" spans="2:15" ht="21.75" customHeight="1">
      <c r="B675" s="317"/>
      <c r="C675" s="328"/>
      <c r="D675" s="357"/>
      <c r="F675" s="1147"/>
      <c r="G675" s="317"/>
      <c r="H675" s="1148"/>
      <c r="I675" s="317"/>
      <c r="J675" s="1148"/>
      <c r="K675" s="1148"/>
      <c r="L675" s="328"/>
      <c r="M675" s="322"/>
      <c r="N675" s="328"/>
    </row>
    <row r="676" spans="2:15" ht="21.75" customHeight="1">
      <c r="B676" s="317"/>
      <c r="C676" s="328"/>
      <c r="D676" s="357"/>
      <c r="F676" s="1147"/>
      <c r="G676" s="317"/>
      <c r="H676" s="1149"/>
      <c r="I676" s="317"/>
      <c r="J676" s="1149"/>
      <c r="K676" s="1149"/>
      <c r="N676" s="328"/>
    </row>
    <row r="677" spans="2:15" ht="21.75" customHeight="1">
      <c r="B677" s="317"/>
      <c r="F677" s="1147"/>
      <c r="G677" s="317"/>
      <c r="H677" s="1148"/>
      <c r="I677" s="317"/>
      <c r="J677" s="1148"/>
      <c r="K677" s="1149"/>
      <c r="N677" s="328"/>
      <c r="O677" s="328"/>
    </row>
    <row r="678" spans="2:15" ht="21.75" customHeight="1">
      <c r="B678" s="317"/>
      <c r="F678" s="1147"/>
      <c r="G678" s="317"/>
      <c r="H678" s="1148"/>
      <c r="I678" s="317"/>
      <c r="J678" s="1148"/>
      <c r="K678" s="1150"/>
      <c r="N678" s="328"/>
    </row>
    <row r="679" spans="2:15" ht="21.75" customHeight="1">
      <c r="B679" s="317"/>
      <c r="F679" s="1147"/>
      <c r="G679" s="317"/>
      <c r="H679" s="1148"/>
      <c r="I679" s="317"/>
      <c r="J679" s="1148"/>
      <c r="K679" s="1148"/>
    </row>
    <row r="680" spans="2:15" ht="21.75" customHeight="1">
      <c r="B680" s="317"/>
      <c r="F680" s="1147"/>
      <c r="G680" s="317"/>
      <c r="H680" s="1148"/>
      <c r="I680" s="317"/>
      <c r="J680" s="1148"/>
      <c r="K680" s="1148"/>
    </row>
    <row r="681" spans="2:15" ht="21.75" customHeight="1">
      <c r="B681" s="317"/>
      <c r="F681" s="1147"/>
      <c r="G681" s="317"/>
      <c r="H681" s="1148"/>
      <c r="I681" s="317"/>
      <c r="J681" s="1148"/>
      <c r="K681" s="1148"/>
    </row>
    <row r="682" spans="2:15" ht="21.75" customHeight="1">
      <c r="B682" s="317"/>
      <c r="F682" s="1147"/>
      <c r="G682" s="317"/>
      <c r="H682" s="1148"/>
      <c r="I682" s="317"/>
      <c r="J682" s="1148"/>
      <c r="K682" s="1148"/>
    </row>
    <row r="683" spans="2:15" ht="21.75" customHeight="1"/>
    <row r="684" spans="2:15" ht="21.75" customHeight="1"/>
    <row r="685" spans="2:15" ht="21.75" customHeight="1"/>
    <row r="686" spans="2:15" ht="21.75" customHeight="1"/>
    <row r="687" spans="2:15" ht="21.75" customHeight="1"/>
    <row r="688" spans="2:15" ht="21.75" customHeight="1"/>
  </sheetData>
  <mergeCells count="47">
    <mergeCell ref="O271:P271"/>
    <mergeCell ref="C288:D288"/>
    <mergeCell ref="C80:D80"/>
    <mergeCell ref="C131:D131"/>
    <mergeCell ref="C159:D159"/>
    <mergeCell ref="C166:D166"/>
    <mergeCell ref="C173:D173"/>
    <mergeCell ref="C216:D216"/>
    <mergeCell ref="C228:D228"/>
    <mergeCell ref="C229:D229"/>
    <mergeCell ref="R569:S569"/>
    <mergeCell ref="C325:D325"/>
    <mergeCell ref="C337:D337"/>
    <mergeCell ref="C348:D348"/>
    <mergeCell ref="C360:D360"/>
    <mergeCell ref="C513:D513"/>
    <mergeCell ref="C668:D668"/>
    <mergeCell ref="C541:D541"/>
    <mergeCell ref="C572:D572"/>
    <mergeCell ref="C574:D574"/>
    <mergeCell ref="C603:D603"/>
    <mergeCell ref="C616:D616"/>
    <mergeCell ref="C620:D620"/>
    <mergeCell ref="C634:D634"/>
    <mergeCell ref="C649:D649"/>
    <mergeCell ref="C655:D655"/>
    <mergeCell ref="C664:D664"/>
    <mergeCell ref="C639:D639"/>
    <mergeCell ref="C654:D654"/>
    <mergeCell ref="C653:D653"/>
    <mergeCell ref="C617:D617"/>
    <mergeCell ref="C619:D619"/>
    <mergeCell ref="C303:D303"/>
    <mergeCell ref="B1:K1"/>
    <mergeCell ref="B9:B10"/>
    <mergeCell ref="C9:D10"/>
    <mergeCell ref="E9:E10"/>
    <mergeCell ref="F9:F10"/>
    <mergeCell ref="K9:K10"/>
    <mergeCell ref="C12:D12"/>
    <mergeCell ref="C16:D16"/>
    <mergeCell ref="C19:D19"/>
    <mergeCell ref="C31:D31"/>
    <mergeCell ref="C43:D43"/>
    <mergeCell ref="C65:D65"/>
    <mergeCell ref="C66:D66"/>
    <mergeCell ref="D2:I3"/>
  </mergeCells>
  <phoneticPr fontId="221" type="noConversion"/>
  <printOptions horizontalCentered="1"/>
  <pageMargins left="0.39370078740157483" right="0.19685039370078741" top="0.74803149606299213" bottom="3.937007874015748E-2" header="0.23622047244094491" footer="0.23622047244094491"/>
  <pageSetup paperSize="9" scale="53" fitToHeight="0" orientation="portrait" horizontalDpi="4294967294" verticalDpi="180" r:id="rId1"/>
  <headerFooter scaleWithDoc="0" alignWithMargins="0">
    <oddHeader xml:space="preserve">&amp;R&amp;"Angsana New,ธรรมดา"&amp;12แบบ ปร4 
แผ่นที่  &amp;P+0/10 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J69"/>
  <sheetViews>
    <sheetView topLeftCell="A4" zoomScale="163" zoomScaleNormal="163" workbookViewId="0">
      <selection activeCell="G17" sqref="G17"/>
    </sheetView>
  </sheetViews>
  <sheetFormatPr defaultColWidth="10.6640625" defaultRowHeight="21"/>
  <cols>
    <col min="1" max="1" width="7.6640625" style="31" customWidth="1"/>
    <col min="2" max="2" width="26.1640625" style="31" customWidth="1"/>
    <col min="3" max="3" width="18.83203125" style="31" customWidth="1"/>
    <col min="4" max="4" width="21" style="31" customWidth="1"/>
    <col min="5" max="5" width="14.33203125" style="31" customWidth="1"/>
    <col min="6" max="6" width="21.5" style="31" customWidth="1"/>
    <col min="7" max="7" width="18.33203125" style="31" customWidth="1"/>
    <col min="8" max="8" width="22.1640625" style="31" customWidth="1"/>
    <col min="9" max="9" width="12" style="31" customWidth="1"/>
    <col min="10" max="10" width="19.6640625" style="31" customWidth="1"/>
    <col min="11" max="16384" width="10.6640625" style="31"/>
  </cols>
  <sheetData>
    <row r="1" spans="2:7" ht="24" thickBot="1">
      <c r="B1" s="32" t="s">
        <v>90</v>
      </c>
    </row>
    <row r="2" spans="2:7" ht="35.25" thickBot="1">
      <c r="B2" s="1292" t="s">
        <v>39</v>
      </c>
      <c r="C2" s="1293"/>
      <c r="D2" s="1293"/>
      <c r="E2" s="1293"/>
      <c r="F2" s="1294" t="s">
        <v>40</v>
      </c>
      <c r="G2" s="1295"/>
    </row>
    <row r="3" spans="2:7" ht="26.25" customHeight="1">
      <c r="B3" s="33" t="s">
        <v>725</v>
      </c>
      <c r="C3" s="34"/>
      <c r="D3" s="34"/>
      <c r="E3" s="35"/>
      <c r="F3" s="1" t="s">
        <v>41</v>
      </c>
      <c r="G3" s="2">
        <v>0</v>
      </c>
    </row>
    <row r="4" spans="2:7" ht="27" customHeight="1">
      <c r="B4" s="1296" t="s">
        <v>726</v>
      </c>
      <c r="C4" s="1297"/>
      <c r="D4" s="1297"/>
      <c r="E4" s="36"/>
      <c r="F4" s="1" t="s">
        <v>42</v>
      </c>
      <c r="G4" s="2">
        <v>0</v>
      </c>
    </row>
    <row r="5" spans="2:7" ht="23.25">
      <c r="B5" s="37" t="s">
        <v>43</v>
      </c>
      <c r="C5" s="38"/>
      <c r="D5" s="66">
        <f>'สรุป Factor F-แบบรวม'!H19</f>
        <v>0</v>
      </c>
      <c r="E5" s="36" t="s">
        <v>44</v>
      </c>
      <c r="F5" s="1" t="s">
        <v>45</v>
      </c>
      <c r="G5" s="39">
        <v>0.06</v>
      </c>
    </row>
    <row r="6" spans="2:7" ht="32.25" customHeight="1">
      <c r="B6" s="40" t="s">
        <v>46</v>
      </c>
      <c r="C6" s="1298" t="s">
        <v>47</v>
      </c>
      <c r="D6" s="1298"/>
      <c r="E6" s="36"/>
      <c r="F6" s="1" t="s">
        <v>48</v>
      </c>
      <c r="G6" s="2">
        <v>7.0000000000000007E-2</v>
      </c>
    </row>
    <row r="7" spans="2:7" ht="16.5" customHeight="1" thickBot="1">
      <c r="B7" s="41"/>
      <c r="C7" s="38"/>
      <c r="D7" s="38"/>
      <c r="E7" s="36"/>
      <c r="F7" s="42"/>
      <c r="G7" s="3"/>
    </row>
    <row r="8" spans="2:7" ht="22.5" thickTop="1">
      <c r="B8" s="43" t="s">
        <v>49</v>
      </c>
      <c r="C8" s="67">
        <f>IF(C9&lt;499999,500000,VLOOKUP(C9,factor_table,1,TRUE))</f>
        <v>500000</v>
      </c>
      <c r="D8" s="44" t="s">
        <v>50</v>
      </c>
      <c r="E8" s="36"/>
      <c r="F8" s="4" t="s">
        <v>51</v>
      </c>
      <c r="G8" s="5" t="s">
        <v>52</v>
      </c>
    </row>
    <row r="9" spans="2:7" ht="22.5" thickBot="1">
      <c r="B9" s="45" t="s">
        <v>53</v>
      </c>
      <c r="C9" s="68">
        <f>D5</f>
        <v>0</v>
      </c>
      <c r="D9" s="38" t="s">
        <v>54</v>
      </c>
      <c r="E9" s="36"/>
      <c r="F9" s="6" t="s">
        <v>55</v>
      </c>
      <c r="G9" s="7"/>
    </row>
    <row r="10" spans="2:7" ht="23.25" thickTop="1" thickBot="1">
      <c r="B10" s="46" t="s">
        <v>56</v>
      </c>
      <c r="C10" s="69">
        <f>IF(C9&gt;500000001,500000001,INDEX(factor_table,MATCH(C8,factor_table,0)+1,1))</f>
        <v>1000000</v>
      </c>
      <c r="D10" s="47" t="s">
        <v>57</v>
      </c>
      <c r="E10" s="36"/>
      <c r="F10" s="48">
        <v>500000</v>
      </c>
      <c r="G10" s="62">
        <v>1.3073999999999999</v>
      </c>
    </row>
    <row r="11" spans="2:7" ht="23.25" thickTop="1" thickBot="1">
      <c r="B11" s="41"/>
      <c r="C11" s="38"/>
      <c r="D11" s="38"/>
      <c r="E11" s="36"/>
      <c r="F11" s="48">
        <v>1000000</v>
      </c>
      <c r="G11" s="62">
        <v>1.3049999999999999</v>
      </c>
    </row>
    <row r="12" spans="2:7" ht="23.25" thickTop="1" thickBot="1">
      <c r="B12" s="49" t="s">
        <v>58</v>
      </c>
      <c r="C12" s="50">
        <f>VLOOKUP(C8,$F$10:$G$33,2,FALSE)</f>
        <v>1.3073999999999999</v>
      </c>
      <c r="D12" s="38" t="s">
        <v>59</v>
      </c>
      <c r="E12" s="36"/>
      <c r="F12" s="48">
        <v>2000000</v>
      </c>
      <c r="G12" s="62">
        <v>1.3035000000000001</v>
      </c>
    </row>
    <row r="13" spans="2:7" ht="23.25" thickTop="1" thickBot="1">
      <c r="B13" s="49" t="s">
        <v>60</v>
      </c>
      <c r="C13" s="50">
        <f>VLOOKUP(C10,$F$10:$G$33,2,FALSE)</f>
        <v>1.3049999999999999</v>
      </c>
      <c r="D13" s="38" t="s">
        <v>61</v>
      </c>
      <c r="E13" s="36"/>
      <c r="F13" s="48">
        <v>5000000</v>
      </c>
      <c r="G13" s="62">
        <v>1.3003</v>
      </c>
    </row>
    <row r="14" spans="2:7" ht="27.75" thickTop="1" thickBot="1">
      <c r="B14" s="45" t="s">
        <v>46</v>
      </c>
      <c r="C14" s="51">
        <f>ROUND(C12-(((C12-C13)*(C9-C8))/(C10-C8)),4)</f>
        <v>1.3098000000000001</v>
      </c>
      <c r="D14" s="52" t="s">
        <v>62</v>
      </c>
      <c r="E14" s="36"/>
      <c r="F14" s="48">
        <v>10000000</v>
      </c>
      <c r="G14" s="62">
        <v>1.2943</v>
      </c>
    </row>
    <row r="15" spans="2:7" ht="23.25" thickTop="1" thickBot="1">
      <c r="B15" s="41"/>
      <c r="C15" s="38"/>
      <c r="D15" s="52"/>
      <c r="E15" s="36"/>
      <c r="F15" s="48">
        <v>15000000</v>
      </c>
      <c r="G15" s="62">
        <v>1.2594000000000001</v>
      </c>
    </row>
    <row r="16" spans="2:7" ht="24.75" thickTop="1" thickBot="1">
      <c r="B16" s="49" t="s">
        <v>63</v>
      </c>
      <c r="C16" s="70">
        <f>C9*C14</f>
        <v>0</v>
      </c>
      <c r="D16" s="38"/>
      <c r="E16" s="36"/>
      <c r="F16" s="48">
        <v>20000000</v>
      </c>
      <c r="G16" s="62">
        <v>1.2518</v>
      </c>
    </row>
    <row r="17" spans="2:7" ht="24.75" thickTop="1" thickBot="1">
      <c r="B17" s="1289" t="s">
        <v>2</v>
      </c>
      <c r="C17" s="1290"/>
      <c r="D17" s="1290"/>
      <c r="E17" s="1291"/>
      <c r="F17" s="48">
        <v>25000000</v>
      </c>
      <c r="G17" s="62">
        <v>1.2248000000000001</v>
      </c>
    </row>
    <row r="18" spans="2:7" ht="23.25" thickTop="1" thickBot="1">
      <c r="B18" s="41"/>
      <c r="C18" s="38"/>
      <c r="D18" s="38"/>
      <c r="E18" s="36"/>
      <c r="F18" s="48">
        <v>30000000</v>
      </c>
      <c r="G18" s="62">
        <v>1.2163999999999999</v>
      </c>
    </row>
    <row r="19" spans="2:7" ht="23.25" thickTop="1" thickBot="1">
      <c r="B19" s="41"/>
      <c r="C19" s="38"/>
      <c r="D19" s="38"/>
      <c r="E19" s="36"/>
      <c r="F19" s="48">
        <v>40000000</v>
      </c>
      <c r="G19" s="62">
        <v>1.2161</v>
      </c>
    </row>
    <row r="20" spans="2:7" ht="23.25" thickTop="1" thickBot="1">
      <c r="B20" s="41"/>
      <c r="C20" s="44" t="s">
        <v>2</v>
      </c>
      <c r="D20" s="38"/>
      <c r="E20" s="36"/>
      <c r="F20" s="48">
        <v>50000000</v>
      </c>
      <c r="G20" s="62">
        <v>1.2159</v>
      </c>
    </row>
    <row r="21" spans="2:7" ht="23.25" thickTop="1" thickBot="1">
      <c r="B21" s="41"/>
      <c r="C21" s="38" t="s">
        <v>2</v>
      </c>
      <c r="D21" s="38"/>
      <c r="E21" s="36"/>
      <c r="F21" s="48">
        <v>60000000</v>
      </c>
      <c r="G21" s="62">
        <v>1.2060999999999999</v>
      </c>
    </row>
    <row r="22" spans="2:7" ht="23.25" thickTop="1" thickBot="1">
      <c r="B22" s="41"/>
      <c r="C22" s="38" t="s">
        <v>2</v>
      </c>
      <c r="D22" s="38"/>
      <c r="E22" s="36"/>
      <c r="F22" s="48">
        <v>70000000</v>
      </c>
      <c r="G22" s="62">
        <v>1.2050000000000001</v>
      </c>
    </row>
    <row r="23" spans="2:7" ht="24.75" thickTop="1" thickBot="1">
      <c r="B23" s="53"/>
      <c r="C23" s="54" t="s">
        <v>2</v>
      </c>
      <c r="D23" s="52"/>
      <c r="E23" s="36"/>
      <c r="F23" s="48">
        <v>80000000</v>
      </c>
      <c r="G23" s="62">
        <v>1.2050000000000001</v>
      </c>
    </row>
    <row r="24" spans="2:7" ht="23.25" thickTop="1" thickBot="1">
      <c r="B24" s="41"/>
      <c r="C24" s="38" t="s">
        <v>2</v>
      </c>
      <c r="D24" s="38"/>
      <c r="E24" s="36"/>
      <c r="F24" s="48">
        <v>90000000</v>
      </c>
      <c r="G24" s="62">
        <v>1.2049000000000001</v>
      </c>
    </row>
    <row r="25" spans="2:7" ht="23.25" thickTop="1" thickBot="1">
      <c r="B25" s="41"/>
      <c r="C25" s="38"/>
      <c r="D25" s="38"/>
      <c r="E25" s="55"/>
      <c r="F25" s="48">
        <v>100000000</v>
      </c>
      <c r="G25" s="62">
        <v>1.2049000000000001</v>
      </c>
    </row>
    <row r="26" spans="2:7" ht="23.25" thickTop="1" thickBot="1">
      <c r="B26" s="41"/>
      <c r="C26" s="38"/>
      <c r="D26" s="38"/>
      <c r="E26" s="36"/>
      <c r="F26" s="48">
        <v>150000000</v>
      </c>
      <c r="G26" s="62">
        <v>1.2022999999999999</v>
      </c>
    </row>
    <row r="27" spans="2:7" ht="24.75" thickTop="1" thickBot="1">
      <c r="B27" s="41"/>
      <c r="C27" s="38"/>
      <c r="D27" s="38"/>
      <c r="E27" s="56" t="s">
        <v>2</v>
      </c>
      <c r="F27" s="48">
        <v>200000000</v>
      </c>
      <c r="G27" s="62">
        <v>1.2022999999999999</v>
      </c>
    </row>
    <row r="28" spans="2:7" ht="23.25" thickTop="1" thickBot="1">
      <c r="B28" s="41"/>
      <c r="C28" s="38"/>
      <c r="D28" s="38"/>
      <c r="E28" s="36"/>
      <c r="F28" s="48">
        <v>250000000</v>
      </c>
      <c r="G28" s="62">
        <v>1.2013</v>
      </c>
    </row>
    <row r="29" spans="2:7" ht="23.25" thickTop="1" thickBot="1">
      <c r="B29" s="41"/>
      <c r="C29" s="38"/>
      <c r="D29" s="38"/>
      <c r="E29" s="55"/>
      <c r="F29" s="48">
        <v>300000000</v>
      </c>
      <c r="G29" s="62">
        <v>1.1951000000000001</v>
      </c>
    </row>
    <row r="30" spans="2:7" ht="23.25" thickTop="1" thickBot="1">
      <c r="B30" s="41"/>
      <c r="C30" s="38"/>
      <c r="D30" s="38"/>
      <c r="E30" s="36"/>
      <c r="F30" s="48">
        <v>350000000</v>
      </c>
      <c r="G30" s="62">
        <v>1.1866000000000001</v>
      </c>
    </row>
    <row r="31" spans="2:7" ht="23.25" thickTop="1" thickBot="1">
      <c r="B31" s="41"/>
      <c r="C31" s="38"/>
      <c r="D31" s="38"/>
      <c r="E31" s="55"/>
      <c r="F31" s="48">
        <v>400000000</v>
      </c>
      <c r="G31" s="62">
        <v>1.1858</v>
      </c>
    </row>
    <row r="32" spans="2:7" ht="23.25" thickTop="1" thickBot="1">
      <c r="B32" s="41"/>
      <c r="C32" s="38"/>
      <c r="D32" s="38"/>
      <c r="E32" s="36"/>
      <c r="F32" s="48">
        <v>500000000</v>
      </c>
      <c r="G32" s="62">
        <v>1.1853</v>
      </c>
    </row>
    <row r="33" spans="2:7" ht="22.5" thickTop="1">
      <c r="B33" s="57"/>
      <c r="C33" s="58"/>
      <c r="D33" s="58"/>
      <c r="E33" s="59"/>
      <c r="F33" s="63" t="s">
        <v>407</v>
      </c>
      <c r="G33" s="62">
        <v>1.1788000000000001</v>
      </c>
    </row>
    <row r="34" spans="2:7">
      <c r="G34" s="31" t="s">
        <v>2</v>
      </c>
    </row>
    <row r="53" spans="6:10" ht="21.75" thickBot="1">
      <c r="F53" s="60"/>
    </row>
    <row r="64" spans="6:10">
      <c r="H64" s="61"/>
      <c r="I64" s="61"/>
      <c r="J64" s="61"/>
    </row>
    <row r="65" spans="8:10">
      <c r="H65" s="61"/>
      <c r="I65" s="61"/>
      <c r="J65" s="61"/>
    </row>
    <row r="66" spans="8:10">
      <c r="H66" s="61"/>
      <c r="I66" s="61"/>
      <c r="J66" s="61"/>
    </row>
    <row r="67" spans="8:10">
      <c r="H67" s="61"/>
      <c r="I67" s="61"/>
      <c r="J67" s="61"/>
    </row>
    <row r="68" spans="8:10">
      <c r="H68" s="61"/>
      <c r="I68" s="61"/>
      <c r="J68" s="61"/>
    </row>
    <row r="69" spans="8:10">
      <c r="H69" s="61"/>
      <c r="I69" s="61"/>
      <c r="J69" s="61"/>
    </row>
  </sheetData>
  <mergeCells count="5">
    <mergeCell ref="B17:E17"/>
    <mergeCell ref="B2:E2"/>
    <mergeCell ref="F2:G2"/>
    <mergeCell ref="B4:D4"/>
    <mergeCell ref="C6:D6"/>
  </mergeCells>
  <phoneticPr fontId="11" type="noConversion"/>
  <pageMargins left="0.75" right="0.75" top="1" bottom="1" header="0.5" footer="0.5"/>
  <pageSetup paperSize="9" scale="8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N26"/>
  <sheetViews>
    <sheetView topLeftCell="G1" zoomScale="111" zoomScaleNormal="111" workbookViewId="0">
      <selection activeCell="AB8" sqref="AB8"/>
    </sheetView>
  </sheetViews>
  <sheetFormatPr defaultRowHeight="21"/>
  <cols>
    <col min="18" max="18" width="12.83203125" customWidth="1"/>
    <col min="24" max="24" width="12.83203125" customWidth="1"/>
    <col min="26" max="26" width="12.5" customWidth="1"/>
    <col min="30" max="30" width="12.5" customWidth="1"/>
  </cols>
  <sheetData>
    <row r="1" spans="1:40">
      <c r="A1" s="1311" t="s">
        <v>659</v>
      </c>
      <c r="B1" s="1311"/>
      <c r="C1" s="1311"/>
      <c r="D1" s="1311"/>
      <c r="E1" s="1311"/>
      <c r="F1" s="1311"/>
      <c r="G1" s="1311"/>
      <c r="H1" s="1311"/>
      <c r="I1" s="1311"/>
      <c r="J1" s="1311"/>
      <c r="K1" s="1311"/>
      <c r="L1" s="1311"/>
      <c r="M1" s="1311"/>
      <c r="N1" s="1311"/>
      <c r="O1" s="1311"/>
      <c r="P1" s="1311"/>
      <c r="Q1" s="1311"/>
      <c r="R1" s="1311"/>
      <c r="S1" s="1311"/>
      <c r="T1" s="1311"/>
      <c r="U1" s="1311"/>
      <c r="V1" s="1311"/>
      <c r="W1" s="1311"/>
      <c r="X1" s="1311"/>
      <c r="Y1" s="1311"/>
      <c r="Z1" s="1311"/>
      <c r="AA1" s="1311"/>
      <c r="AB1" s="1311"/>
      <c r="AC1" s="1311"/>
      <c r="AD1" s="1311"/>
      <c r="AE1" s="1311"/>
      <c r="AF1" s="1311"/>
      <c r="AG1" s="1311"/>
      <c r="AH1" s="1311"/>
      <c r="AI1" s="1311"/>
      <c r="AJ1" s="1311"/>
      <c r="AK1" s="1311"/>
      <c r="AL1" s="1311"/>
      <c r="AM1" s="1311"/>
      <c r="AN1" s="256"/>
    </row>
    <row r="2" spans="1:40">
      <c r="A2" s="1312" t="s">
        <v>686</v>
      </c>
      <c r="B2" s="1312"/>
      <c r="C2" s="1312"/>
      <c r="D2" s="1312"/>
      <c r="E2" s="1312"/>
      <c r="F2" s="1312"/>
      <c r="G2" s="1312"/>
      <c r="H2" s="1312"/>
      <c r="I2" s="1312"/>
      <c r="J2" s="1312"/>
      <c r="K2" s="1312"/>
      <c r="L2" s="1312"/>
      <c r="M2" s="1312"/>
      <c r="N2" s="1312"/>
      <c r="O2" s="1312"/>
      <c r="P2" s="1312"/>
      <c r="Q2" s="1312"/>
      <c r="R2" s="1312"/>
      <c r="S2" s="1312"/>
      <c r="T2" s="1312"/>
      <c r="U2" s="1312"/>
      <c r="V2" s="1312"/>
      <c r="W2" s="1312"/>
      <c r="X2" s="1312"/>
      <c r="Y2" s="1312"/>
      <c r="Z2" s="1312"/>
      <c r="AA2" s="1312"/>
      <c r="AB2" s="1312"/>
      <c r="AC2" s="1312"/>
      <c r="AD2" s="1312"/>
      <c r="AE2" s="1312"/>
      <c r="AF2" s="1312"/>
      <c r="AG2" s="1312"/>
      <c r="AH2" s="1312"/>
      <c r="AI2" s="1312"/>
      <c r="AJ2" s="1312"/>
      <c r="AK2" s="1312"/>
      <c r="AL2" s="1312"/>
      <c r="AM2" s="1312"/>
      <c r="AN2" s="257"/>
    </row>
    <row r="3" spans="1:40">
      <c r="A3" s="258">
        <v>1</v>
      </c>
      <c r="B3" s="259" t="s">
        <v>660</v>
      </c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 t="s">
        <v>66</v>
      </c>
      <c r="S3" s="259"/>
      <c r="T3" s="259"/>
      <c r="U3" s="259"/>
      <c r="V3" s="259"/>
      <c r="W3" s="1313">
        <v>23515834.09</v>
      </c>
      <c r="X3" s="1313"/>
      <c r="Y3" s="1313"/>
      <c r="Z3" s="1313"/>
      <c r="AA3" s="1313"/>
      <c r="AB3" s="1313"/>
      <c r="AC3" s="259" t="s">
        <v>44</v>
      </c>
      <c r="AD3" s="259"/>
      <c r="AE3" s="259"/>
      <c r="AF3" s="259"/>
      <c r="AG3" s="259"/>
      <c r="AH3" s="259"/>
      <c r="AI3" s="259"/>
      <c r="AJ3" s="259"/>
      <c r="AK3" s="259"/>
      <c r="AL3" s="259"/>
      <c r="AM3" s="259"/>
      <c r="AN3" s="259"/>
    </row>
    <row r="4" spans="1:40">
      <c r="A4" s="259"/>
      <c r="B4" s="256" t="s">
        <v>661</v>
      </c>
      <c r="C4" s="259"/>
      <c r="D4" s="259"/>
      <c r="E4" s="260" t="s">
        <v>662</v>
      </c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 t="s">
        <v>663</v>
      </c>
      <c r="Q4" s="259"/>
      <c r="R4" s="259"/>
      <c r="S4" s="259"/>
      <c r="T4" s="259">
        <v>6</v>
      </c>
      <c r="U4" s="259" t="s">
        <v>664</v>
      </c>
      <c r="V4" s="259"/>
      <c r="W4" s="261"/>
      <c r="X4" s="261"/>
      <c r="Y4" s="261"/>
      <c r="Z4" s="261"/>
      <c r="AA4" s="261"/>
      <c r="AB4" s="261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</row>
    <row r="5" spans="1:40">
      <c r="A5" s="259"/>
      <c r="B5" s="259"/>
      <c r="C5" s="259"/>
      <c r="D5" s="259"/>
      <c r="E5" s="259" t="s">
        <v>665</v>
      </c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 t="s">
        <v>666</v>
      </c>
      <c r="Q5" s="259"/>
      <c r="R5" s="259"/>
      <c r="S5" s="259"/>
      <c r="T5" s="259"/>
      <c r="U5" s="259"/>
      <c r="V5" s="259"/>
      <c r="W5" s="261"/>
      <c r="X5" s="261"/>
      <c r="Y5" s="261"/>
      <c r="Z5" s="261"/>
      <c r="AA5" s="261"/>
      <c r="AB5" s="261"/>
      <c r="AC5" s="259"/>
      <c r="AD5" s="259"/>
      <c r="AE5" s="259"/>
      <c r="AF5" s="259"/>
      <c r="AG5" s="259"/>
      <c r="AH5" s="259"/>
      <c r="AI5" s="259"/>
      <c r="AJ5" s="259"/>
      <c r="AK5" s="259"/>
      <c r="AL5" s="259"/>
      <c r="AM5" s="259"/>
      <c r="AN5" s="259"/>
    </row>
    <row r="6" spans="1:40">
      <c r="A6" s="259"/>
      <c r="B6" s="256" t="s">
        <v>667</v>
      </c>
      <c r="C6" s="259"/>
      <c r="D6" s="259"/>
      <c r="E6" s="259" t="s">
        <v>668</v>
      </c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 t="s">
        <v>669</v>
      </c>
      <c r="R6" s="259" t="s">
        <v>53</v>
      </c>
      <c r="S6" s="259" t="s">
        <v>669</v>
      </c>
      <c r="T6" s="1310">
        <f>+W3</f>
        <v>23515834.09</v>
      </c>
      <c r="U6" s="1310"/>
      <c r="V6" s="1310"/>
      <c r="W6" s="1310"/>
      <c r="X6" s="1310"/>
      <c r="Y6" s="262" t="s">
        <v>44</v>
      </c>
      <c r="Z6" s="261"/>
      <c r="AA6" s="261"/>
      <c r="AB6" s="261"/>
      <c r="AC6" s="259"/>
      <c r="AD6" s="259"/>
      <c r="AE6" s="259"/>
      <c r="AF6" s="259"/>
      <c r="AG6" s="259"/>
      <c r="AH6" s="259"/>
      <c r="AI6" s="259"/>
      <c r="AJ6" s="259"/>
      <c r="AK6" s="259"/>
      <c r="AL6" s="259"/>
      <c r="AM6" s="259"/>
      <c r="AN6" s="259"/>
    </row>
    <row r="7" spans="1:40">
      <c r="A7" s="259"/>
      <c r="B7" s="259"/>
      <c r="C7" s="259"/>
      <c r="D7" s="259"/>
      <c r="E7" s="259" t="s">
        <v>670</v>
      </c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 t="s">
        <v>669</v>
      </c>
      <c r="R7" s="259" t="s">
        <v>727</v>
      </c>
      <c r="S7" s="259" t="s">
        <v>669</v>
      </c>
      <c r="T7" s="1310">
        <v>20000000</v>
      </c>
      <c r="U7" s="1310"/>
      <c r="V7" s="1310"/>
      <c r="W7" s="1310"/>
      <c r="X7" s="1310"/>
      <c r="Y7" s="262" t="s">
        <v>44</v>
      </c>
      <c r="Z7" s="261"/>
      <c r="AA7" s="261"/>
      <c r="AB7" s="261"/>
      <c r="AC7" s="259"/>
      <c r="AD7" s="259"/>
      <c r="AE7" s="259"/>
      <c r="AF7" s="259"/>
      <c r="AG7" s="259"/>
      <c r="AH7" s="259"/>
      <c r="AI7" s="259"/>
      <c r="AJ7" s="259"/>
      <c r="AK7" s="259"/>
      <c r="AL7" s="259"/>
      <c r="AM7" s="259"/>
      <c r="AN7" s="259"/>
    </row>
    <row r="8" spans="1:40">
      <c r="A8" s="259"/>
      <c r="B8" s="259"/>
      <c r="C8" s="259"/>
      <c r="D8" s="259"/>
      <c r="E8" s="259" t="s">
        <v>671</v>
      </c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 t="s">
        <v>669</v>
      </c>
      <c r="R8" s="259" t="s">
        <v>728</v>
      </c>
      <c r="S8" s="259" t="s">
        <v>669</v>
      </c>
      <c r="T8" s="1310">
        <v>25000000</v>
      </c>
      <c r="U8" s="1310"/>
      <c r="V8" s="1310"/>
      <c r="W8" s="1310"/>
      <c r="X8" s="1310"/>
      <c r="Y8" s="262" t="s">
        <v>44</v>
      </c>
      <c r="Z8" s="261"/>
      <c r="AA8" s="261"/>
      <c r="AB8" s="261"/>
      <c r="AC8" s="259"/>
      <c r="AD8" s="259"/>
      <c r="AE8" s="259"/>
      <c r="AF8" s="259"/>
      <c r="AG8" s="259"/>
      <c r="AH8" s="259"/>
      <c r="AI8" s="259"/>
      <c r="AJ8" s="259"/>
      <c r="AK8" s="259"/>
      <c r="AL8" s="259"/>
      <c r="AM8" s="259"/>
      <c r="AN8" s="259"/>
    </row>
    <row r="9" spans="1:40">
      <c r="A9" s="259"/>
      <c r="B9" s="259"/>
      <c r="C9" s="259"/>
      <c r="D9" s="259"/>
      <c r="E9" s="259" t="s">
        <v>672</v>
      </c>
      <c r="F9" s="259"/>
      <c r="G9" s="259"/>
      <c r="H9" s="259"/>
      <c r="I9" s="259"/>
      <c r="J9" s="259"/>
      <c r="K9" s="259"/>
      <c r="L9" s="259"/>
      <c r="M9" s="259"/>
      <c r="N9" s="259"/>
      <c r="O9" s="259"/>
      <c r="P9" s="259"/>
      <c r="Q9" s="259" t="s">
        <v>669</v>
      </c>
      <c r="R9" s="259" t="s">
        <v>729</v>
      </c>
      <c r="S9" s="259" t="s">
        <v>669</v>
      </c>
      <c r="T9" s="263"/>
      <c r="U9" s="1309">
        <v>1.2518</v>
      </c>
      <c r="V9" s="1309"/>
      <c r="W9" s="1309"/>
      <c r="X9" s="1309"/>
      <c r="Y9" s="261"/>
      <c r="Z9" s="261"/>
      <c r="AA9" s="261"/>
      <c r="AB9" s="261"/>
      <c r="AC9" s="259"/>
      <c r="AD9" s="259"/>
      <c r="AE9" s="259"/>
      <c r="AF9" s="259"/>
      <c r="AG9" s="259"/>
      <c r="AH9" s="259"/>
      <c r="AI9" s="259"/>
      <c r="AJ9" s="259"/>
      <c r="AK9" s="259"/>
      <c r="AL9" s="259"/>
      <c r="AM9" s="259"/>
      <c r="AN9" s="259"/>
    </row>
    <row r="10" spans="1:40">
      <c r="A10" s="259"/>
      <c r="B10" s="259"/>
      <c r="C10" s="259"/>
      <c r="D10" s="259"/>
      <c r="E10" s="259" t="s">
        <v>673</v>
      </c>
      <c r="F10" s="259"/>
      <c r="G10" s="259"/>
      <c r="H10" s="259"/>
      <c r="I10" s="259"/>
      <c r="J10" s="259"/>
      <c r="K10" s="259"/>
      <c r="L10" s="259"/>
      <c r="M10" s="259"/>
      <c r="N10" s="259"/>
      <c r="O10" s="259"/>
      <c r="P10" s="259"/>
      <c r="Q10" s="259" t="s">
        <v>669</v>
      </c>
      <c r="R10" s="259" t="s">
        <v>730</v>
      </c>
      <c r="S10" s="259" t="s">
        <v>669</v>
      </c>
      <c r="T10" s="263"/>
      <c r="U10" s="1309">
        <v>1.2248000000000001</v>
      </c>
      <c r="V10" s="1309"/>
      <c r="W10" s="1309"/>
      <c r="X10" s="1309"/>
      <c r="Y10" s="261"/>
      <c r="Z10" s="261"/>
      <c r="AA10" s="261"/>
      <c r="AB10" s="261"/>
      <c r="AC10" s="259"/>
      <c r="AD10" s="259"/>
      <c r="AE10" s="259"/>
      <c r="AF10" s="259"/>
      <c r="AG10" s="259"/>
      <c r="AH10" s="259"/>
      <c r="AI10" s="259"/>
      <c r="AJ10" s="259"/>
      <c r="AK10" s="259"/>
      <c r="AL10" s="259"/>
      <c r="AM10" s="259"/>
      <c r="AN10" s="259"/>
    </row>
    <row r="11" spans="1:40">
      <c r="A11" s="259"/>
      <c r="B11" s="259"/>
      <c r="C11" s="259"/>
      <c r="D11" s="259"/>
      <c r="E11" s="259" t="s">
        <v>674</v>
      </c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60" t="s">
        <v>669</v>
      </c>
      <c r="R11" s="264" t="str">
        <f>R9</f>
        <v>D (Fต่ำ)</v>
      </c>
      <c r="S11" s="265" t="s">
        <v>92</v>
      </c>
      <c r="T11" s="259" t="s">
        <v>675</v>
      </c>
      <c r="U11" s="266" t="str">
        <f>R9</f>
        <v>D (Fต่ำ)</v>
      </c>
      <c r="V11" s="266" t="s">
        <v>92</v>
      </c>
      <c r="W11" s="266" t="str">
        <f>R10</f>
        <v>E(Fสูง)</v>
      </c>
      <c r="X11" s="266"/>
      <c r="Y11" s="266" t="s">
        <v>676</v>
      </c>
      <c r="Z11" s="267" t="s">
        <v>677</v>
      </c>
      <c r="AA11" s="268" t="s">
        <v>678</v>
      </c>
      <c r="AB11" s="267" t="str">
        <f>R6</f>
        <v>A</v>
      </c>
      <c r="AC11" s="267" t="s">
        <v>92</v>
      </c>
      <c r="AD11" s="267" t="str">
        <f>R7</f>
        <v>B(ต้นทุนต่ำ)</v>
      </c>
      <c r="AE11" s="259" t="s">
        <v>679</v>
      </c>
      <c r="AF11" s="259"/>
      <c r="AG11" s="259"/>
      <c r="AH11" s="259"/>
      <c r="AI11" s="259"/>
      <c r="AJ11" s="259"/>
      <c r="AK11" s="259"/>
      <c r="AL11" s="259"/>
      <c r="AM11" s="259"/>
      <c r="AN11" s="259"/>
    </row>
    <row r="12" spans="1:40">
      <c r="A12" s="259"/>
      <c r="B12" s="259"/>
      <c r="C12" s="259"/>
      <c r="D12" s="259"/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259"/>
      <c r="P12" s="259"/>
      <c r="Q12" s="265"/>
      <c r="R12" s="259"/>
      <c r="S12" s="259"/>
      <c r="T12" s="259"/>
      <c r="U12" s="259"/>
      <c r="V12" s="259"/>
      <c r="W12" s="269" t="s">
        <v>678</v>
      </c>
      <c r="X12" s="269" t="str">
        <f>R8</f>
        <v>C(ต้นทุนสูง)</v>
      </c>
      <c r="Y12" s="270" t="s">
        <v>92</v>
      </c>
      <c r="Z12" s="269" t="str">
        <f>R7</f>
        <v>B(ต้นทุนต่ำ)</v>
      </c>
      <c r="AA12" s="265" t="s">
        <v>676</v>
      </c>
      <c r="AB12" s="269"/>
      <c r="AC12" s="269"/>
      <c r="AD12" s="269"/>
      <c r="AE12" s="269"/>
      <c r="AF12" s="259"/>
      <c r="AG12" s="265"/>
      <c r="AH12" s="259"/>
      <c r="AI12" s="259"/>
      <c r="AJ12" s="259"/>
      <c r="AK12" s="259"/>
      <c r="AL12" s="259"/>
      <c r="AM12" s="259"/>
      <c r="AN12" s="259"/>
    </row>
    <row r="13" spans="1:40">
      <c r="A13" s="259"/>
      <c r="B13" s="259"/>
      <c r="C13" s="259"/>
      <c r="D13" s="259"/>
      <c r="E13" s="259"/>
      <c r="F13" s="259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65"/>
      <c r="R13" s="259"/>
      <c r="S13" s="259"/>
      <c r="T13" s="259"/>
      <c r="U13" s="259"/>
      <c r="V13" s="259"/>
      <c r="W13" s="271"/>
      <c r="X13" s="271"/>
      <c r="Y13" s="272"/>
      <c r="Z13" s="271"/>
      <c r="AA13" s="265"/>
      <c r="AB13" s="271"/>
      <c r="AC13" s="271"/>
      <c r="AD13" s="271"/>
      <c r="AE13" s="271"/>
      <c r="AF13" s="259"/>
      <c r="AG13" s="265"/>
      <c r="AH13" s="259"/>
      <c r="AI13" s="259"/>
      <c r="AJ13" s="259"/>
      <c r="AK13" s="259"/>
      <c r="AL13" s="259"/>
      <c r="AM13" s="259"/>
      <c r="AN13" s="259"/>
    </row>
    <row r="14" spans="1:40">
      <c r="A14" s="259"/>
      <c r="B14" s="259"/>
      <c r="C14" s="259"/>
      <c r="D14" s="259"/>
      <c r="E14" s="256" t="s">
        <v>680</v>
      </c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60" t="s">
        <v>669</v>
      </c>
      <c r="R14" s="1303">
        <f>U9</f>
        <v>1.2518</v>
      </c>
      <c r="S14" s="1303"/>
      <c r="T14" s="273" t="s">
        <v>92</v>
      </c>
      <c r="U14" s="266" t="s">
        <v>681</v>
      </c>
      <c r="V14" s="1305">
        <f>U9</f>
        <v>1.2518</v>
      </c>
      <c r="W14" s="1305"/>
      <c r="X14" s="274" t="s">
        <v>92</v>
      </c>
      <c r="Y14" s="1305">
        <f>U10</f>
        <v>1.2248000000000001</v>
      </c>
      <c r="Z14" s="1305"/>
      <c r="AA14" s="266" t="s">
        <v>682</v>
      </c>
      <c r="AB14" s="1301">
        <f>T6</f>
        <v>23515834.09</v>
      </c>
      <c r="AC14" s="1301"/>
      <c r="AD14" s="1301"/>
      <c r="AE14" s="1301"/>
      <c r="AF14" s="1301"/>
      <c r="AG14" s="275" t="s">
        <v>92</v>
      </c>
      <c r="AH14" s="1301">
        <f>T7</f>
        <v>20000000</v>
      </c>
      <c r="AI14" s="1301"/>
      <c r="AJ14" s="1301"/>
      <c r="AK14" s="1301"/>
      <c r="AL14" s="1301"/>
      <c r="AM14" s="276" t="s">
        <v>679</v>
      </c>
      <c r="AN14" s="277"/>
    </row>
    <row r="15" spans="1:40">
      <c r="A15" s="259"/>
      <c r="B15" s="259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65"/>
      <c r="R15" s="264"/>
      <c r="S15" s="264"/>
      <c r="T15" s="264"/>
      <c r="U15" s="264"/>
      <c r="V15" s="278" t="s">
        <v>678</v>
      </c>
      <c r="W15" s="1302">
        <f>T8</f>
        <v>25000000</v>
      </c>
      <c r="X15" s="1302"/>
      <c r="Y15" s="1302"/>
      <c r="Z15" s="1302"/>
      <c r="AA15" s="1302"/>
      <c r="AB15" s="279" t="s">
        <v>92</v>
      </c>
      <c r="AC15" s="1302">
        <f>T7</f>
        <v>20000000</v>
      </c>
      <c r="AD15" s="1302"/>
      <c r="AE15" s="1302"/>
      <c r="AF15" s="1302"/>
      <c r="AG15" s="1302"/>
      <c r="AH15" s="264" t="s">
        <v>676</v>
      </c>
      <c r="AI15" s="259"/>
      <c r="AJ15" s="259"/>
      <c r="AK15" s="259"/>
      <c r="AL15" s="259"/>
      <c r="AM15" s="259"/>
      <c r="AN15" s="259"/>
    </row>
    <row r="16" spans="1:40">
      <c r="A16" s="259"/>
      <c r="B16" s="259"/>
      <c r="C16" s="259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65"/>
      <c r="R16" s="259"/>
      <c r="S16" s="259"/>
      <c r="T16" s="259"/>
      <c r="U16" s="259"/>
      <c r="V16" s="259"/>
      <c r="W16" s="271"/>
      <c r="X16" s="271"/>
      <c r="Y16" s="272"/>
      <c r="Z16" s="271"/>
      <c r="AA16" s="265"/>
      <c r="AB16" s="271"/>
      <c r="AC16" s="271"/>
      <c r="AD16" s="271"/>
      <c r="AE16" s="271"/>
      <c r="AF16" s="259"/>
      <c r="AG16" s="265"/>
      <c r="AH16" s="259"/>
      <c r="AI16" s="259"/>
      <c r="AJ16" s="259"/>
      <c r="AK16" s="259"/>
      <c r="AL16" s="259"/>
      <c r="AM16" s="259"/>
      <c r="AN16" s="259"/>
    </row>
    <row r="17" spans="1:40">
      <c r="A17" s="259"/>
      <c r="B17" s="259"/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 t="s">
        <v>669</v>
      </c>
      <c r="R17" s="1303">
        <f>R14</f>
        <v>1.2518</v>
      </c>
      <c r="S17" s="1304"/>
      <c r="T17" s="280" t="s">
        <v>683</v>
      </c>
      <c r="U17" s="1305">
        <f>V14-Y14</f>
        <v>2.6999999999999913E-2</v>
      </c>
      <c r="V17" s="1305"/>
      <c r="W17" s="281" t="s">
        <v>682</v>
      </c>
      <c r="X17" s="1306">
        <f>AB14-AH14</f>
        <v>3515834.09</v>
      </c>
      <c r="Y17" s="1306"/>
      <c r="Z17" s="1306"/>
      <c r="AA17" s="1306"/>
      <c r="AB17" s="282" t="s">
        <v>679</v>
      </c>
      <c r="AC17" s="276"/>
      <c r="AD17" s="259"/>
      <c r="AE17" s="259"/>
      <c r="AF17" s="259"/>
      <c r="AG17" s="259"/>
      <c r="AH17" s="259"/>
      <c r="AI17" s="259"/>
      <c r="AJ17" s="259"/>
      <c r="AK17" s="259"/>
      <c r="AL17" s="259"/>
      <c r="AM17" s="259"/>
      <c r="AN17" s="259"/>
    </row>
    <row r="18" spans="1:40">
      <c r="A18" s="259"/>
      <c r="B18" s="259"/>
      <c r="C18" s="259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59"/>
      <c r="P18" s="259"/>
      <c r="Q18" s="259"/>
      <c r="R18" s="273"/>
      <c r="S18" s="265"/>
      <c r="T18" s="259"/>
      <c r="U18" s="278"/>
      <c r="V18" s="1307">
        <f>W15-AC15</f>
        <v>5000000</v>
      </c>
      <c r="W18" s="1307"/>
      <c r="X18" s="1307"/>
      <c r="Y18" s="1307"/>
      <c r="Z18" s="1307"/>
      <c r="AA18" s="261"/>
      <c r="AB18" s="261"/>
      <c r="AC18" s="259"/>
      <c r="AD18" s="259"/>
      <c r="AE18" s="259"/>
      <c r="AF18" s="259"/>
      <c r="AG18" s="259"/>
      <c r="AH18" s="259"/>
      <c r="AI18" s="259"/>
      <c r="AJ18" s="259"/>
      <c r="AK18" s="259"/>
      <c r="AL18" s="259"/>
      <c r="AM18" s="259"/>
      <c r="AN18" s="259"/>
    </row>
    <row r="19" spans="1:40">
      <c r="A19" s="259"/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 t="s">
        <v>669</v>
      </c>
      <c r="R19" s="1303">
        <f>R17</f>
        <v>1.2518</v>
      </c>
      <c r="S19" s="1303"/>
      <c r="T19" s="265" t="s">
        <v>92</v>
      </c>
      <c r="U19" s="1303">
        <f>IF(X17&gt;0,((U17*X17)/V18),"0.0000")</f>
        <v>1.8985504085999937E-2</v>
      </c>
      <c r="V19" s="1303"/>
      <c r="W19" s="1303"/>
      <c r="X19" s="279"/>
      <c r="Y19" s="279"/>
      <c r="Z19" s="279"/>
      <c r="AA19" s="261"/>
      <c r="AB19" s="261"/>
      <c r="AC19" s="259"/>
      <c r="AD19" s="259"/>
      <c r="AE19" s="259"/>
      <c r="AF19" s="259"/>
      <c r="AG19" s="259"/>
      <c r="AH19" s="259"/>
      <c r="AI19" s="259"/>
      <c r="AJ19" s="259"/>
      <c r="AK19" s="259"/>
      <c r="AL19" s="259"/>
      <c r="AM19" s="259"/>
      <c r="AN19" s="283">
        <f>+R19-U19</f>
        <v>1.2328144959140002</v>
      </c>
    </row>
    <row r="20" spans="1:40">
      <c r="A20" s="259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1303"/>
      <c r="S20" s="1303"/>
      <c r="T20" s="259"/>
      <c r="U20" s="278"/>
      <c r="V20" s="279"/>
      <c r="W20" s="279"/>
      <c r="X20" s="279"/>
      <c r="Y20" s="279"/>
      <c r="Z20" s="279"/>
      <c r="AA20" s="261"/>
      <c r="AB20" s="261"/>
      <c r="AC20" s="259"/>
      <c r="AD20" s="259"/>
      <c r="AE20" s="259"/>
      <c r="AF20" s="259"/>
      <c r="AG20" s="259"/>
      <c r="AH20" s="259"/>
      <c r="AI20" s="259"/>
      <c r="AJ20" s="259"/>
      <c r="AK20" s="259"/>
      <c r="AL20" s="259"/>
      <c r="AM20" s="259"/>
      <c r="AN20" s="259"/>
    </row>
    <row r="21" spans="1:40">
      <c r="A21" s="256"/>
      <c r="B21" s="256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1156" t="s">
        <v>684</v>
      </c>
      <c r="O21" s="256"/>
      <c r="P21" s="256"/>
      <c r="Q21" s="256" t="s">
        <v>669</v>
      </c>
      <c r="R21" s="1308">
        <f>ROUNDDOWN(R19-U19,4)</f>
        <v>1.2327999999999999</v>
      </c>
      <c r="S21" s="1308"/>
      <c r="T21" s="256"/>
      <c r="U21" s="284"/>
      <c r="V21" s="285"/>
      <c r="W21" s="285"/>
      <c r="X21" s="285"/>
      <c r="Y21" s="285"/>
      <c r="Z21" s="285"/>
      <c r="AA21" s="286"/>
      <c r="AB21" s="286"/>
      <c r="AC21" s="256"/>
      <c r="AD21" s="256"/>
      <c r="AE21" s="256"/>
      <c r="AF21" s="256"/>
      <c r="AG21" s="256"/>
      <c r="AH21" s="256"/>
      <c r="AI21" s="256"/>
      <c r="AJ21" s="256"/>
      <c r="AK21" s="256"/>
      <c r="AL21" s="256"/>
      <c r="AM21" s="256"/>
      <c r="AN21" s="256"/>
    </row>
    <row r="22" spans="1:40">
      <c r="A22" s="256"/>
      <c r="B22" s="256"/>
      <c r="C22" s="256"/>
      <c r="D22" s="256"/>
      <c r="E22" s="256"/>
      <c r="F22" s="256"/>
      <c r="G22" s="256"/>
      <c r="H22" s="256"/>
      <c r="I22" s="256"/>
      <c r="J22" s="256"/>
      <c r="K22" s="256"/>
      <c r="L22" s="256"/>
      <c r="M22" s="256"/>
      <c r="N22" s="256"/>
      <c r="O22" s="256"/>
      <c r="P22" s="256"/>
      <c r="Q22" s="256"/>
      <c r="R22" s="287"/>
      <c r="S22" s="287"/>
      <c r="T22" s="256"/>
      <c r="U22" s="284"/>
      <c r="V22" s="285"/>
      <c r="W22" s="285"/>
      <c r="X22" s="285"/>
      <c r="Y22" s="285"/>
      <c r="Z22" s="285"/>
      <c r="AA22" s="286"/>
      <c r="AB22" s="286"/>
      <c r="AC22" s="256"/>
      <c r="AD22" s="256"/>
      <c r="AE22" s="256"/>
      <c r="AF22" s="256"/>
      <c r="AG22" s="256"/>
      <c r="AH22" s="256"/>
      <c r="AI22" s="256"/>
      <c r="AJ22" s="256"/>
      <c r="AK22" s="256"/>
      <c r="AL22" s="256"/>
      <c r="AM22" s="256"/>
      <c r="AN22" s="256"/>
    </row>
    <row r="23" spans="1:40">
      <c r="A23" s="259"/>
      <c r="B23" s="259"/>
      <c r="C23" s="259"/>
      <c r="D23" s="259"/>
      <c r="E23" s="259"/>
      <c r="F23" s="259"/>
      <c r="G23" s="259"/>
      <c r="H23" s="259"/>
      <c r="I23" s="256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88"/>
      <c r="W23" s="256"/>
      <c r="X23" s="256"/>
      <c r="Y23" s="256"/>
      <c r="Z23" s="256"/>
      <c r="AA23" s="278"/>
      <c r="AB23" s="278"/>
      <c r="AC23" s="261"/>
      <c r="AD23" s="261"/>
      <c r="AE23" s="261"/>
      <c r="AF23" s="261"/>
      <c r="AG23" s="259"/>
      <c r="AH23" s="259"/>
      <c r="AI23" s="259"/>
      <c r="AJ23" s="259"/>
      <c r="AK23" s="259"/>
      <c r="AL23" s="259"/>
      <c r="AM23" s="259"/>
      <c r="AN23" s="259"/>
    </row>
    <row r="24" spans="1:40">
      <c r="A24" s="259"/>
      <c r="B24" s="259"/>
      <c r="C24" s="259"/>
      <c r="D24" s="259"/>
      <c r="E24" s="259"/>
      <c r="F24" s="259"/>
      <c r="G24" s="259"/>
      <c r="H24" s="259"/>
      <c r="I24" s="256"/>
      <c r="J24" s="259"/>
      <c r="K24" s="259"/>
      <c r="L24" s="259"/>
      <c r="M24" s="259"/>
      <c r="N24" s="259"/>
      <c r="O24" s="259"/>
      <c r="P24" s="259"/>
      <c r="Q24" s="1156" t="s">
        <v>685</v>
      </c>
      <c r="R24" s="259"/>
      <c r="S24" s="259"/>
      <c r="T24" s="259"/>
      <c r="U24" s="259" t="s">
        <v>669</v>
      </c>
      <c r="V24" s="1299">
        <f>W3*R21</f>
        <v>28990320.266151998</v>
      </c>
      <c r="W24" s="1300"/>
      <c r="X24" s="1300"/>
      <c r="Y24" s="1300"/>
      <c r="Z24" s="1300"/>
      <c r="AA24" s="278"/>
      <c r="AB24" s="278"/>
      <c r="AC24" s="261"/>
      <c r="AD24" s="261"/>
      <c r="AE24" s="261"/>
      <c r="AF24" s="261"/>
      <c r="AG24" s="259"/>
      <c r="AH24" s="259"/>
      <c r="AI24" s="259"/>
      <c r="AJ24" s="259"/>
      <c r="AK24" s="259"/>
      <c r="AL24" s="259"/>
      <c r="AM24" s="259"/>
      <c r="AN24" s="259"/>
    </row>
    <row r="25" spans="1:40">
      <c r="A25" s="259"/>
      <c r="B25" s="259"/>
      <c r="C25" s="259"/>
      <c r="D25" s="259"/>
      <c r="E25" s="256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88"/>
      <c r="S25" s="256"/>
      <c r="T25" s="256"/>
      <c r="U25" s="256"/>
      <c r="V25" s="256"/>
      <c r="W25" s="278"/>
      <c r="X25" s="278"/>
      <c r="Y25" s="261"/>
      <c r="Z25" s="261"/>
      <c r="AA25" s="261"/>
      <c r="AB25" s="261"/>
      <c r="AC25" s="259"/>
      <c r="AD25" s="259"/>
      <c r="AE25" s="259"/>
      <c r="AF25" s="259"/>
      <c r="AG25" s="259"/>
      <c r="AH25" s="259"/>
      <c r="AI25" s="259"/>
      <c r="AJ25" s="259"/>
      <c r="AK25" s="259"/>
      <c r="AL25" s="259"/>
      <c r="AM25" s="259"/>
      <c r="AN25" s="259"/>
    </row>
    <row r="26" spans="1:40">
      <c r="A26" s="259"/>
      <c r="B26" s="259"/>
      <c r="C26" s="259"/>
      <c r="D26" s="259"/>
      <c r="E26" s="256"/>
      <c r="F26" s="259"/>
      <c r="G26" s="259"/>
      <c r="H26" s="259"/>
      <c r="I26" s="259"/>
      <c r="J26" s="259"/>
      <c r="K26" s="259"/>
      <c r="L26" s="259"/>
      <c r="M26" s="259"/>
      <c r="N26" s="259"/>
      <c r="O26" s="259"/>
      <c r="P26" s="259"/>
      <c r="Q26" s="259"/>
      <c r="R26" s="288"/>
      <c r="S26" s="256"/>
      <c r="T26" s="256"/>
      <c r="U26" s="256"/>
      <c r="V26" s="256"/>
      <c r="W26" s="278"/>
      <c r="X26" s="278"/>
      <c r="Y26" s="261"/>
      <c r="Z26" s="261"/>
      <c r="AA26" s="261"/>
      <c r="AB26" s="261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59"/>
      <c r="AN26" s="259"/>
    </row>
  </sheetData>
  <mergeCells count="24">
    <mergeCell ref="T8:X8"/>
    <mergeCell ref="A1:AM1"/>
    <mergeCell ref="A2:AM2"/>
    <mergeCell ref="W3:AB3"/>
    <mergeCell ref="T6:X6"/>
    <mergeCell ref="T7:X7"/>
    <mergeCell ref="U9:X9"/>
    <mergeCell ref="U10:X10"/>
    <mergeCell ref="R14:S14"/>
    <mergeCell ref="V14:W14"/>
    <mergeCell ref="Y14:Z14"/>
    <mergeCell ref="V24:Z24"/>
    <mergeCell ref="AH14:AL14"/>
    <mergeCell ref="W15:AA15"/>
    <mergeCell ref="AC15:AG15"/>
    <mergeCell ref="R17:S17"/>
    <mergeCell ref="U17:V17"/>
    <mergeCell ref="X17:AA17"/>
    <mergeCell ref="AB14:AF14"/>
    <mergeCell ref="V18:Z18"/>
    <mergeCell ref="R19:S19"/>
    <mergeCell ref="U19:W19"/>
    <mergeCell ref="R20:S20"/>
    <mergeCell ref="R21:S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7</vt:i4>
      </vt:variant>
    </vt:vector>
  </HeadingPairs>
  <TitlesOfParts>
    <vt:vector size="12" baseType="lpstr">
      <vt:lpstr>สรุป Factor F-แบบรวม</vt:lpstr>
      <vt:lpstr>สรุปส่วนงาน</vt:lpstr>
      <vt:lpstr>BOQ 25พ.ย.2565</vt:lpstr>
      <vt:lpstr>F</vt:lpstr>
      <vt:lpstr>คำนวณFactor F</vt:lpstr>
      <vt:lpstr>factor_table</vt:lpstr>
      <vt:lpstr>'BOQ 25พ.ย.2565'!Print_Area</vt:lpstr>
      <vt:lpstr>F!Print_Area</vt:lpstr>
      <vt:lpstr>'สรุป Factor F-แบบรวม'!Print_Area</vt:lpstr>
      <vt:lpstr>สรุปส่วนงาน!Print_Area</vt:lpstr>
      <vt:lpstr>'BOQ 25พ.ย.2565'!Print_Titles</vt:lpstr>
      <vt:lpstr>สรุปส่วนงาน!Print_Titles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dumnern</dc:creator>
  <cp:lastModifiedBy>it2</cp:lastModifiedBy>
  <cp:lastPrinted>2022-11-30T08:21:22Z</cp:lastPrinted>
  <dcterms:created xsi:type="dcterms:W3CDTF">2002-03-10T15:35:13Z</dcterms:created>
  <dcterms:modified xsi:type="dcterms:W3CDTF">2023-01-06T09:21:31Z</dcterms:modified>
</cp:coreProperties>
</file>